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.C.Badar\Desktop\FY2025\HR\Staffing Report\"/>
    </mc:Choice>
  </mc:AlternateContent>
  <xr:revisionPtr revIDLastSave="0" documentId="8_{2BEFB974-6FA5-4797-B18D-4E06C1963D9B}" xr6:coauthVersionLast="47" xr6:coauthVersionMax="47" xr10:uidLastSave="{00000000-0000-0000-0000-000000000000}"/>
  <bookViews>
    <workbookView xWindow="-120" yWindow="-120" windowWidth="29040" windowHeight="15720" xr2:uid="{F474D6B6-0802-437B-89C0-952623F745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6" i="1" l="1"/>
  <c r="S26" i="1"/>
  <c r="Q22" i="1"/>
  <c r="R22" i="1"/>
  <c r="T22" i="1"/>
  <c r="Q21" i="1"/>
  <c r="R21" i="1" s="1"/>
  <c r="T21" i="1"/>
  <c r="J22" i="1"/>
  <c r="K22" i="1" s="1"/>
  <c r="M22" i="1"/>
  <c r="S22" i="1"/>
  <c r="J21" i="1"/>
  <c r="K21" i="1" s="1"/>
  <c r="S21" i="1"/>
  <c r="M21" i="1" l="1"/>
  <c r="S11" i="1" l="1"/>
  <c r="S13" i="1"/>
  <c r="S14" i="1"/>
  <c r="S15" i="1"/>
  <c r="S17" i="1"/>
  <c r="S18" i="1"/>
  <c r="S20" i="1"/>
  <c r="R20" i="1" l="1"/>
  <c r="Q20" i="1"/>
  <c r="T20" i="1" s="1"/>
  <c r="J20" i="1"/>
  <c r="K20" i="1" s="1"/>
  <c r="M20" i="1"/>
  <c r="J19" i="1"/>
  <c r="J18" i="1"/>
  <c r="J17" i="1"/>
  <c r="J16" i="1"/>
  <c r="S16" i="1" s="1"/>
  <c r="J15" i="1"/>
  <c r="J14" i="1"/>
  <c r="K14" i="1" s="1"/>
  <c r="J13" i="1"/>
  <c r="J12" i="1"/>
  <c r="J11" i="1"/>
  <c r="M11" i="1" s="1"/>
  <c r="J10" i="1"/>
  <c r="S10" i="1" s="1"/>
  <c r="J9" i="1"/>
  <c r="S9" i="1" s="1"/>
  <c r="J8" i="1"/>
  <c r="S8" i="1" s="1"/>
  <c r="K19" i="1" l="1"/>
  <c r="S19" i="1"/>
  <c r="M12" i="1"/>
  <c r="S12" i="1"/>
  <c r="M14" i="1"/>
  <c r="K16" i="1"/>
  <c r="M16" i="1"/>
  <c r="M8" i="1"/>
  <c r="K9" i="1"/>
  <c r="M9" i="1"/>
  <c r="M18" i="1"/>
  <c r="M19" i="1"/>
  <c r="Q14" i="1"/>
  <c r="T14" i="1" s="1"/>
  <c r="K10" i="1"/>
  <c r="K17" i="1"/>
  <c r="K12" i="1"/>
  <c r="M10" i="1"/>
  <c r="M17" i="1"/>
  <c r="K8" i="1"/>
  <c r="K15" i="1"/>
  <c r="M15" i="1"/>
  <c r="K13" i="1"/>
  <c r="M13" i="1"/>
  <c r="K11" i="1"/>
  <c r="K18" i="1"/>
  <c r="Q18" i="1" s="1"/>
  <c r="T18" i="1" s="1"/>
  <c r="Q19" i="1" l="1"/>
  <c r="T19" i="1" s="1"/>
  <c r="Q12" i="1"/>
  <c r="T12" i="1" s="1"/>
  <c r="Q9" i="1"/>
  <c r="Q16" i="1"/>
  <c r="Q15" i="1"/>
  <c r="T15" i="1" s="1"/>
  <c r="Q8" i="1"/>
  <c r="T8" i="1" s="1"/>
  <c r="Q17" i="1"/>
  <c r="T17" i="1" s="1"/>
  <c r="Q10" i="1"/>
  <c r="R18" i="1"/>
  <c r="Q11" i="1"/>
  <c r="T11" i="1" s="1"/>
  <c r="Q13" i="1"/>
  <c r="R14" i="1"/>
  <c r="R19" i="1" l="1"/>
  <c r="R12" i="1"/>
  <c r="T9" i="1"/>
  <c r="R9" i="1"/>
  <c r="R15" i="1"/>
  <c r="R16" i="1"/>
  <c r="T16" i="1"/>
  <c r="R11" i="1"/>
  <c r="T10" i="1"/>
  <c r="R10" i="1"/>
  <c r="R8" i="1"/>
  <c r="T13" i="1"/>
  <c r="R13" i="1"/>
  <c r="R17" i="1"/>
</calcChain>
</file>

<file path=xl/sharedStrings.xml><?xml version="1.0" encoding="utf-8"?>
<sst xmlns="http://schemas.openxmlformats.org/spreadsheetml/2006/main" count="104" uniqueCount="79">
  <si>
    <t>GUAM ENERGY OFFICE</t>
  </si>
  <si>
    <t>P.L. 37-42</t>
  </si>
  <si>
    <t xml:space="preserve">Funding </t>
  </si>
  <si>
    <t>Name</t>
  </si>
  <si>
    <t>Position Title</t>
  </si>
  <si>
    <t>Hire Date</t>
  </si>
  <si>
    <t>Pay Grade &amp; Step</t>
  </si>
  <si>
    <t>Per Annum Salary</t>
  </si>
  <si>
    <t>Inc Date</t>
  </si>
  <si>
    <t>Inc Costs</t>
  </si>
  <si>
    <t>Subtotal</t>
  </si>
  <si>
    <t>Retirement</t>
  </si>
  <si>
    <t>Retire(DDI) $19.01*26PP</t>
  </si>
  <si>
    <t>Medicare</t>
  </si>
  <si>
    <t>Life</t>
  </si>
  <si>
    <t xml:space="preserve">Medical </t>
  </si>
  <si>
    <t>Dental</t>
  </si>
  <si>
    <t>Benefits</t>
  </si>
  <si>
    <t>Total</t>
  </si>
  <si>
    <t>Salaries</t>
  </si>
  <si>
    <t>Respicio, Rebecca</t>
  </si>
  <si>
    <t>Director</t>
  </si>
  <si>
    <t>Mafnas, Tina</t>
  </si>
  <si>
    <t>Planner IV</t>
  </si>
  <si>
    <t>Badar, Jennifer</t>
  </si>
  <si>
    <t>Administrative Officer</t>
  </si>
  <si>
    <t>Gines, Bernadine</t>
  </si>
  <si>
    <t>Special Projects Coordinator</t>
  </si>
  <si>
    <t>NX-10</t>
  </si>
  <si>
    <t>Marquez, Michelle</t>
  </si>
  <si>
    <t>Program Coordinator II</t>
  </si>
  <si>
    <t>MX-01</t>
  </si>
  <si>
    <t>Kemp, Drake</t>
  </si>
  <si>
    <t>Evangelista, Lucille</t>
  </si>
  <si>
    <t xml:space="preserve">Dela Cruz, Jamie </t>
  </si>
  <si>
    <t>Administrative Assistant</t>
  </si>
  <si>
    <t>JX-01</t>
  </si>
  <si>
    <t>Pangilinan, Mark</t>
  </si>
  <si>
    <t>Maintenance Leader</t>
  </si>
  <si>
    <t>Perez, Paul</t>
  </si>
  <si>
    <t>Maintenance Worker</t>
  </si>
  <si>
    <t>HX-01</t>
  </si>
  <si>
    <t>EECBG</t>
  </si>
  <si>
    <t>Muna, Mercy</t>
  </si>
  <si>
    <t>NX-04</t>
  </si>
  <si>
    <t>Leon Guerrero, Morgan</t>
  </si>
  <si>
    <t xml:space="preserve"> </t>
  </si>
  <si>
    <t>HER</t>
  </si>
  <si>
    <t>HEAR</t>
  </si>
  <si>
    <t>Manosa, Carmichael James S.</t>
  </si>
  <si>
    <t>NX-01</t>
  </si>
  <si>
    <t>Management Analyst II</t>
  </si>
  <si>
    <t>CLII PPO1500</t>
  </si>
  <si>
    <t>CLI HSA2000</t>
  </si>
  <si>
    <t>CL I PPO 1500</t>
  </si>
  <si>
    <t>CL I HSA2000</t>
  </si>
  <si>
    <t>CL III HSA2000</t>
  </si>
  <si>
    <t>CL III PPO1500</t>
  </si>
  <si>
    <t>N/A</t>
  </si>
  <si>
    <t>CLI PPO 1500</t>
  </si>
  <si>
    <t>MED/DENTAL</t>
  </si>
  <si>
    <t>OX-11</t>
  </si>
  <si>
    <t>LX-06</t>
  </si>
  <si>
    <t>EQ-12</t>
  </si>
  <si>
    <t>MX-03</t>
  </si>
  <si>
    <t>LIHEAP 24</t>
  </si>
  <si>
    <t>SFA</t>
  </si>
  <si>
    <t>JX-03</t>
  </si>
  <si>
    <t>NX-08</t>
  </si>
  <si>
    <t>Management Analyst III</t>
  </si>
  <si>
    <t>FY - 2025 / 4th QUARTER</t>
  </si>
  <si>
    <t>Renewal Date</t>
  </si>
  <si>
    <t>SEP FEDERAL 25</t>
  </si>
  <si>
    <t>Kim, Woo Sik</t>
  </si>
  <si>
    <t>Program Coordinator IV</t>
  </si>
  <si>
    <t>OX - 01</t>
  </si>
  <si>
    <t>Toves, Gerad A.</t>
  </si>
  <si>
    <t>***updated 08.06.2025 4th</t>
  </si>
  <si>
    <t>Class - 4 Unc/LTA - 11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</si>
</sst>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2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  <xf numFmtId="44" fontId="2" fillId="0" borderId="1" xfId="0" applyNumberFormat="1" applyFont="1" applyBorder="1"/>
    <xf numFmtId="37" fontId="3" fillId="3" borderId="1" xfId="0" quotePrefix="1" applyNumberFormat="1" applyFont="1" applyFill="1" applyBorder="1" applyAlignment="1">
      <alignment horizontal="left"/>
    </xf>
    <xf numFmtId="37" fontId="3" fillId="3" borderId="1" xfId="0" quotePrefix="1" applyNumberFormat="1" applyFont="1" applyFill="1" applyBorder="1" applyAlignment="1">
      <alignment horizontal="center"/>
    </xf>
    <xf numFmtId="44" fontId="4" fillId="0" borderId="1" xfId="2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44" fontId="4" fillId="0" borderId="1" xfId="1" applyNumberFormat="1" applyFont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44" fontId="3" fillId="0" borderId="1" xfId="1" applyNumberFormat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4" fontId="3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44" fontId="2" fillId="0" borderId="2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14" fontId="2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4" fontId="3" fillId="0" borderId="3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4" fontId="2" fillId="0" borderId="3" xfId="0" applyNumberFormat="1" applyFont="1" applyBorder="1" applyAlignment="1">
      <alignment horizontal="center"/>
    </xf>
    <xf numFmtId="44" fontId="2" fillId="0" borderId="3" xfId="0" applyNumberFormat="1" applyFont="1" applyBorder="1"/>
    <xf numFmtId="44" fontId="5" fillId="2" borderId="3" xfId="0" applyNumberFormat="1" applyFont="1" applyFill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4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5" borderId="1" xfId="0" applyFont="1" applyFill="1" applyBorder="1"/>
    <xf numFmtId="14" fontId="2" fillId="0" borderId="0" xfId="0" applyNumberFormat="1" applyFont="1"/>
    <xf numFmtId="0" fontId="2" fillId="6" borderId="0" xfId="0" applyFont="1" applyFill="1"/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6" fillId="3" borderId="0" xfId="0" applyNumberFormat="1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CCD1-745C-432B-B8B9-A580EA6B2AC4}">
  <dimension ref="A3:V33"/>
  <sheetViews>
    <sheetView tabSelected="1" workbookViewId="0">
      <pane xSplit="3" topLeftCell="D1" activePane="topRight" state="frozen"/>
      <selection pane="topRight" activeCell="A23" sqref="A23"/>
    </sheetView>
  </sheetViews>
  <sheetFormatPr defaultRowHeight="18.75" x14ac:dyDescent="0.3"/>
  <cols>
    <col min="1" max="1" width="12.7109375" style="1" bestFit="1" customWidth="1"/>
    <col min="2" max="2" width="15.42578125" style="1" customWidth="1"/>
    <col min="3" max="3" width="39" style="1" customWidth="1"/>
    <col min="4" max="4" width="32.7109375" style="1" customWidth="1"/>
    <col min="5" max="5" width="15.85546875" style="1" customWidth="1"/>
    <col min="6" max="6" width="12.85546875" style="1" customWidth="1"/>
    <col min="7" max="7" width="17.85546875" style="1" customWidth="1"/>
    <col min="8" max="8" width="15" style="1" customWidth="1"/>
    <col min="9" max="9" width="15.5703125" style="1" customWidth="1"/>
    <col min="10" max="20" width="18.28515625" style="1" customWidth="1"/>
    <col min="21" max="21" width="17.42578125" style="1" customWidth="1"/>
    <col min="22" max="22" width="16.42578125" style="1" bestFit="1" customWidth="1"/>
    <col min="23" max="16384" width="9.140625" style="1"/>
  </cols>
  <sheetData>
    <row r="3" spans="1:22" x14ac:dyDescent="0.3">
      <c r="A3" s="1" t="s">
        <v>0</v>
      </c>
    </row>
    <row r="4" spans="1:22" x14ac:dyDescent="0.3">
      <c r="A4" s="1" t="s">
        <v>70</v>
      </c>
    </row>
    <row r="5" spans="1:22" x14ac:dyDescent="0.3">
      <c r="A5" s="1" t="s">
        <v>1</v>
      </c>
    </row>
    <row r="6" spans="1:22" ht="37.5" x14ac:dyDescent="0.3">
      <c r="A6" s="2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18</v>
      </c>
      <c r="S6" s="4" t="s">
        <v>19</v>
      </c>
      <c r="T6" s="4" t="s">
        <v>17</v>
      </c>
      <c r="U6" s="2" t="s">
        <v>60</v>
      </c>
      <c r="V6" s="1" t="s">
        <v>71</v>
      </c>
    </row>
    <row r="7" spans="1:22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x14ac:dyDescent="0.3">
      <c r="A8" s="5">
        <v>4751</v>
      </c>
      <c r="B8" s="52" t="s">
        <v>72</v>
      </c>
      <c r="C8" s="6" t="s">
        <v>20</v>
      </c>
      <c r="D8" s="47" t="s">
        <v>21</v>
      </c>
      <c r="E8" s="7">
        <v>37160</v>
      </c>
      <c r="F8" s="8" t="s">
        <v>63</v>
      </c>
      <c r="G8" s="9">
        <v>88381</v>
      </c>
      <c r="H8" s="8"/>
      <c r="I8" s="10"/>
      <c r="J8" s="10">
        <f>G8+I8</f>
        <v>88381</v>
      </c>
      <c r="K8" s="11">
        <f>J8*0.2943</f>
        <v>26010.528300000002</v>
      </c>
      <c r="L8" s="11">
        <v>0</v>
      </c>
      <c r="M8" s="11">
        <f>J8*0.0145</f>
        <v>1281.5245</v>
      </c>
      <c r="N8" s="11">
        <v>187</v>
      </c>
      <c r="O8" s="11">
        <v>4801</v>
      </c>
      <c r="P8" s="11">
        <v>342</v>
      </c>
      <c r="Q8" s="11">
        <f>K8+L8+M8+N8+O8+P8</f>
        <v>32622.052800000001</v>
      </c>
      <c r="R8" s="11">
        <f>J8+K8+L8+M8+N8+O8+P8+Q8</f>
        <v>153625.10560000001</v>
      </c>
      <c r="S8" s="11">
        <f>J8/26*6.5</f>
        <v>22095.25</v>
      </c>
      <c r="T8" s="11">
        <f>Q8/26*6.5</f>
        <v>8155.5132000000003</v>
      </c>
      <c r="U8" s="49" t="s">
        <v>53</v>
      </c>
    </row>
    <row r="9" spans="1:22" x14ac:dyDescent="0.3">
      <c r="A9" s="5">
        <v>3746</v>
      </c>
      <c r="B9" s="52" t="s">
        <v>72</v>
      </c>
      <c r="C9" s="12" t="s">
        <v>22</v>
      </c>
      <c r="D9" s="47" t="s">
        <v>23</v>
      </c>
      <c r="E9" s="7">
        <v>39420</v>
      </c>
      <c r="F9" s="13" t="s">
        <v>61</v>
      </c>
      <c r="G9" s="14">
        <v>86219</v>
      </c>
      <c r="H9" s="7">
        <v>46029</v>
      </c>
      <c r="I9" s="10">
        <v>2053</v>
      </c>
      <c r="J9" s="10">
        <f t="shared" ref="J9:J22" si="0">G9+I9</f>
        <v>88272</v>
      </c>
      <c r="K9" s="11">
        <f t="shared" ref="K9:K22" si="1">J9*0.2943</f>
        <v>25978.4496</v>
      </c>
      <c r="L9" s="11">
        <v>0</v>
      </c>
      <c r="M9" s="11">
        <f t="shared" ref="M9:M22" si="2">J9*0.0145</f>
        <v>1279.944</v>
      </c>
      <c r="N9" s="11">
        <v>187</v>
      </c>
      <c r="O9" s="11">
        <v>15868</v>
      </c>
      <c r="P9" s="11">
        <v>486</v>
      </c>
      <c r="Q9" s="11">
        <f t="shared" ref="Q9:Q22" si="3">K9+L9+M9+N9+O9+P9</f>
        <v>43799.393599999996</v>
      </c>
      <c r="R9" s="11">
        <f t="shared" ref="R9:R22" si="4">J9+K9+L9+M9+N9+O9+P9+Q9</f>
        <v>175870.78720000002</v>
      </c>
      <c r="S9" s="11">
        <f t="shared" ref="S9:S22" si="5">J9/26*6.5</f>
        <v>22068</v>
      </c>
      <c r="T9" s="11">
        <f t="shared" ref="T9:T22" si="6">Q9/26*6.5</f>
        <v>10949.848399999999</v>
      </c>
      <c r="U9" s="49" t="s">
        <v>52</v>
      </c>
      <c r="V9" s="51"/>
    </row>
    <row r="10" spans="1:22" x14ac:dyDescent="0.3">
      <c r="A10" s="5">
        <v>10236</v>
      </c>
      <c r="B10" s="52" t="s">
        <v>72</v>
      </c>
      <c r="C10" s="15" t="s">
        <v>24</v>
      </c>
      <c r="D10" s="47" t="s">
        <v>25</v>
      </c>
      <c r="E10" s="7">
        <v>42338</v>
      </c>
      <c r="F10" s="16" t="s">
        <v>62</v>
      </c>
      <c r="G10" s="17">
        <v>54512</v>
      </c>
      <c r="H10" s="7">
        <v>45910</v>
      </c>
      <c r="I10" s="10">
        <v>172</v>
      </c>
      <c r="J10" s="10">
        <f t="shared" si="0"/>
        <v>54684</v>
      </c>
      <c r="K10" s="11">
        <f t="shared" si="1"/>
        <v>16093.501200000001</v>
      </c>
      <c r="L10" s="11">
        <v>495</v>
      </c>
      <c r="M10" s="11">
        <f t="shared" si="2"/>
        <v>792.91800000000001</v>
      </c>
      <c r="N10" s="11">
        <v>187</v>
      </c>
      <c r="O10" s="11">
        <v>8551</v>
      </c>
      <c r="P10" s="11">
        <v>342</v>
      </c>
      <c r="Q10" s="11">
        <f t="shared" si="3"/>
        <v>26461.4192</v>
      </c>
      <c r="R10" s="11">
        <f t="shared" si="4"/>
        <v>107606.83840000001</v>
      </c>
      <c r="S10" s="11">
        <f t="shared" si="5"/>
        <v>13670.999999999998</v>
      </c>
      <c r="T10" s="11">
        <f t="shared" si="6"/>
        <v>6615.3548000000001</v>
      </c>
      <c r="U10" s="49" t="s">
        <v>54</v>
      </c>
      <c r="V10" s="51"/>
    </row>
    <row r="11" spans="1:22" x14ac:dyDescent="0.3">
      <c r="A11" s="5">
        <v>12576</v>
      </c>
      <c r="B11" s="52" t="s">
        <v>47</v>
      </c>
      <c r="C11" s="15" t="s">
        <v>26</v>
      </c>
      <c r="D11" s="47" t="s">
        <v>27</v>
      </c>
      <c r="E11" s="7">
        <v>45173</v>
      </c>
      <c r="F11" s="16" t="s">
        <v>28</v>
      </c>
      <c r="G11" s="17">
        <v>75392</v>
      </c>
      <c r="H11" s="8"/>
      <c r="I11" s="10"/>
      <c r="J11" s="10">
        <f t="shared" si="0"/>
        <v>75392</v>
      </c>
      <c r="K11" s="11">
        <f t="shared" si="1"/>
        <v>22187.865600000001</v>
      </c>
      <c r="L11" s="11">
        <v>495</v>
      </c>
      <c r="M11" s="11">
        <f t="shared" si="2"/>
        <v>1093.184</v>
      </c>
      <c r="N11" s="11">
        <v>187</v>
      </c>
      <c r="O11" s="11">
        <v>4801</v>
      </c>
      <c r="P11" s="11">
        <v>342</v>
      </c>
      <c r="Q11" s="11">
        <f t="shared" si="3"/>
        <v>29106.049600000002</v>
      </c>
      <c r="R11" s="11">
        <f t="shared" si="4"/>
        <v>133604.0992</v>
      </c>
      <c r="S11" s="11">
        <f t="shared" si="5"/>
        <v>18848</v>
      </c>
      <c r="T11" s="11">
        <f t="shared" si="6"/>
        <v>7276.5124000000005</v>
      </c>
      <c r="U11" s="49" t="s">
        <v>55</v>
      </c>
      <c r="V11" s="51"/>
    </row>
    <row r="12" spans="1:22" x14ac:dyDescent="0.3">
      <c r="A12" s="5">
        <v>10138</v>
      </c>
      <c r="B12" s="52" t="s">
        <v>72</v>
      </c>
      <c r="C12" s="15" t="s">
        <v>29</v>
      </c>
      <c r="D12" s="47" t="s">
        <v>30</v>
      </c>
      <c r="E12" s="7">
        <v>42226</v>
      </c>
      <c r="F12" s="16" t="s">
        <v>64</v>
      </c>
      <c r="G12" s="17">
        <v>53571</v>
      </c>
      <c r="H12" s="7">
        <v>46009</v>
      </c>
      <c r="I12" s="10">
        <v>1630</v>
      </c>
      <c r="J12" s="10">
        <f t="shared" si="0"/>
        <v>55201</v>
      </c>
      <c r="K12" s="11">
        <f t="shared" si="1"/>
        <v>16245.6543</v>
      </c>
      <c r="L12" s="11">
        <v>495</v>
      </c>
      <c r="M12" s="11">
        <f t="shared" si="2"/>
        <v>800.41450000000009</v>
      </c>
      <c r="N12" s="11">
        <v>187</v>
      </c>
      <c r="O12" s="11">
        <v>4801</v>
      </c>
      <c r="P12" s="11">
        <v>342</v>
      </c>
      <c r="Q12" s="11">
        <f t="shared" si="3"/>
        <v>22871.068800000001</v>
      </c>
      <c r="R12" s="11">
        <f t="shared" si="4"/>
        <v>100943.13759999999</v>
      </c>
      <c r="S12" s="11">
        <f t="shared" si="5"/>
        <v>13800.25</v>
      </c>
      <c r="T12" s="11">
        <f t="shared" si="6"/>
        <v>5717.7672000000002</v>
      </c>
      <c r="U12" s="49" t="s">
        <v>55</v>
      </c>
      <c r="V12" s="51"/>
    </row>
    <row r="13" spans="1:22" x14ac:dyDescent="0.3">
      <c r="A13" s="2">
        <v>11094</v>
      </c>
      <c r="B13" s="53" t="s">
        <v>65</v>
      </c>
      <c r="C13" s="15" t="s">
        <v>32</v>
      </c>
      <c r="D13" s="47" t="s">
        <v>51</v>
      </c>
      <c r="E13" s="7">
        <v>44529</v>
      </c>
      <c r="F13" s="16" t="s">
        <v>31</v>
      </c>
      <c r="G13" s="17">
        <v>49731</v>
      </c>
      <c r="H13" s="8"/>
      <c r="I13" s="10"/>
      <c r="J13" s="10">
        <f t="shared" si="0"/>
        <v>49731</v>
      </c>
      <c r="K13" s="11">
        <f t="shared" si="1"/>
        <v>14635.8333</v>
      </c>
      <c r="L13" s="11">
        <v>495</v>
      </c>
      <c r="M13" s="11">
        <f t="shared" si="2"/>
        <v>721.09950000000003</v>
      </c>
      <c r="N13" s="11">
        <v>187</v>
      </c>
      <c r="O13" s="11">
        <v>6921</v>
      </c>
      <c r="P13" s="11">
        <v>404</v>
      </c>
      <c r="Q13" s="11">
        <f t="shared" si="3"/>
        <v>23363.932800000002</v>
      </c>
      <c r="R13" s="11">
        <f t="shared" si="4"/>
        <v>96458.86559999999</v>
      </c>
      <c r="S13" s="11">
        <f t="shared" si="5"/>
        <v>12432.75</v>
      </c>
      <c r="T13" s="11">
        <f t="shared" si="6"/>
        <v>5840.9832000000006</v>
      </c>
      <c r="U13" s="49" t="s">
        <v>56</v>
      </c>
      <c r="V13" s="50">
        <v>45981</v>
      </c>
    </row>
    <row r="14" spans="1:22" x14ac:dyDescent="0.3">
      <c r="A14" s="2">
        <v>27512</v>
      </c>
      <c r="B14" s="53" t="s">
        <v>48</v>
      </c>
      <c r="C14" s="15" t="s">
        <v>33</v>
      </c>
      <c r="D14" s="47" t="s">
        <v>30</v>
      </c>
      <c r="E14" s="7">
        <v>44284</v>
      </c>
      <c r="F14" s="16" t="s">
        <v>31</v>
      </c>
      <c r="G14" s="17">
        <v>41372</v>
      </c>
      <c r="H14" s="8"/>
      <c r="I14" s="10"/>
      <c r="J14" s="10">
        <f t="shared" si="0"/>
        <v>41372</v>
      </c>
      <c r="K14" s="11">
        <f t="shared" si="1"/>
        <v>12175.7796</v>
      </c>
      <c r="L14" s="11">
        <v>495</v>
      </c>
      <c r="M14" s="11">
        <f t="shared" si="2"/>
        <v>599.89400000000001</v>
      </c>
      <c r="N14" s="11">
        <v>187</v>
      </c>
      <c r="O14" s="11">
        <v>13493</v>
      </c>
      <c r="P14" s="11">
        <v>404</v>
      </c>
      <c r="Q14" s="11">
        <f t="shared" si="3"/>
        <v>27354.673600000002</v>
      </c>
      <c r="R14" s="11">
        <f t="shared" si="4"/>
        <v>96081.347200000018</v>
      </c>
      <c r="S14" s="11">
        <f t="shared" si="5"/>
        <v>10343</v>
      </c>
      <c r="T14" s="11">
        <f t="shared" si="6"/>
        <v>6838.6684000000005</v>
      </c>
      <c r="U14" s="49" t="s">
        <v>57</v>
      </c>
      <c r="V14" s="50">
        <v>45967</v>
      </c>
    </row>
    <row r="15" spans="1:22" x14ac:dyDescent="0.3">
      <c r="A15" s="2">
        <v>60424</v>
      </c>
      <c r="B15" s="53" t="s">
        <v>48</v>
      </c>
      <c r="C15" s="15" t="s">
        <v>34</v>
      </c>
      <c r="D15" s="47" t="s">
        <v>35</v>
      </c>
      <c r="E15" s="7">
        <v>44704</v>
      </c>
      <c r="F15" s="16" t="s">
        <v>36</v>
      </c>
      <c r="G15" s="17">
        <v>37913</v>
      </c>
      <c r="H15" s="8"/>
      <c r="I15" s="10"/>
      <c r="J15" s="10">
        <f t="shared" si="0"/>
        <v>37913</v>
      </c>
      <c r="K15" s="11">
        <f t="shared" si="1"/>
        <v>11157.795900000001</v>
      </c>
      <c r="L15" s="11">
        <v>495</v>
      </c>
      <c r="M15" s="11">
        <f t="shared" si="2"/>
        <v>549.73850000000004</v>
      </c>
      <c r="N15" s="11">
        <v>187</v>
      </c>
      <c r="O15" s="11">
        <v>0</v>
      </c>
      <c r="P15" s="11">
        <v>0</v>
      </c>
      <c r="Q15" s="11">
        <f t="shared" si="3"/>
        <v>12389.5344</v>
      </c>
      <c r="R15" s="11">
        <f t="shared" si="4"/>
        <v>62692.068799999994</v>
      </c>
      <c r="S15" s="11">
        <f t="shared" si="5"/>
        <v>9478.25</v>
      </c>
      <c r="T15" s="11">
        <f t="shared" si="6"/>
        <v>3097.3836000000001</v>
      </c>
      <c r="U15" s="2" t="s">
        <v>58</v>
      </c>
      <c r="V15" s="50">
        <v>46074</v>
      </c>
    </row>
    <row r="16" spans="1:22" x14ac:dyDescent="0.3">
      <c r="A16" s="2">
        <v>8210</v>
      </c>
      <c r="B16" s="53" t="s">
        <v>72</v>
      </c>
      <c r="C16" s="15" t="s">
        <v>37</v>
      </c>
      <c r="D16" s="47" t="s">
        <v>38</v>
      </c>
      <c r="E16" s="7">
        <v>43711</v>
      </c>
      <c r="F16" s="16" t="s">
        <v>67</v>
      </c>
      <c r="G16" s="17">
        <v>40841</v>
      </c>
      <c r="H16" s="7">
        <v>46020</v>
      </c>
      <c r="I16" s="10">
        <v>1243</v>
      </c>
      <c r="J16" s="10">
        <f t="shared" si="0"/>
        <v>42084</v>
      </c>
      <c r="K16" s="11">
        <f t="shared" si="1"/>
        <v>12385.3212</v>
      </c>
      <c r="L16" s="11">
        <v>495</v>
      </c>
      <c r="M16" s="11">
        <f t="shared" si="2"/>
        <v>610.21800000000007</v>
      </c>
      <c r="N16" s="11">
        <v>187</v>
      </c>
      <c r="O16" s="11">
        <v>4801</v>
      </c>
      <c r="P16" s="11">
        <v>342</v>
      </c>
      <c r="Q16" s="11">
        <f t="shared" si="3"/>
        <v>18820.539199999999</v>
      </c>
      <c r="R16" s="11">
        <f t="shared" si="4"/>
        <v>79725.078399999999</v>
      </c>
      <c r="S16" s="11">
        <f t="shared" si="5"/>
        <v>10521</v>
      </c>
      <c r="T16" s="11">
        <f t="shared" si="6"/>
        <v>4705.1347999999998</v>
      </c>
      <c r="U16" s="49" t="s">
        <v>55</v>
      </c>
      <c r="V16" s="51"/>
    </row>
    <row r="17" spans="1:22" x14ac:dyDescent="0.3">
      <c r="A17" s="2">
        <v>60893</v>
      </c>
      <c r="B17" s="53" t="s">
        <v>72</v>
      </c>
      <c r="C17" s="18" t="s">
        <v>39</v>
      </c>
      <c r="D17" s="47" t="s">
        <v>40</v>
      </c>
      <c r="E17" s="7">
        <v>45096</v>
      </c>
      <c r="F17" s="19" t="s">
        <v>41</v>
      </c>
      <c r="G17" s="20">
        <v>32355</v>
      </c>
      <c r="H17" s="8"/>
      <c r="I17" s="10"/>
      <c r="J17" s="10">
        <f t="shared" si="0"/>
        <v>32355</v>
      </c>
      <c r="K17" s="11">
        <f t="shared" si="1"/>
        <v>9522.076500000001</v>
      </c>
      <c r="L17" s="11">
        <v>495</v>
      </c>
      <c r="M17" s="11">
        <f t="shared" si="2"/>
        <v>469.14750000000004</v>
      </c>
      <c r="N17" s="11">
        <v>187</v>
      </c>
      <c r="O17" s="11">
        <v>8551</v>
      </c>
      <c r="P17" s="11">
        <v>342</v>
      </c>
      <c r="Q17" s="11">
        <f t="shared" si="3"/>
        <v>19566.224000000002</v>
      </c>
      <c r="R17" s="11">
        <f t="shared" si="4"/>
        <v>71487.448000000004</v>
      </c>
      <c r="S17" s="11">
        <f t="shared" si="5"/>
        <v>8088.75</v>
      </c>
      <c r="T17" s="11">
        <f t="shared" si="6"/>
        <v>4891.5560000000005</v>
      </c>
      <c r="U17" s="49" t="s">
        <v>59</v>
      </c>
      <c r="V17" s="50">
        <v>45995</v>
      </c>
    </row>
    <row r="18" spans="1:22" x14ac:dyDescent="0.3">
      <c r="A18" s="21">
        <v>3423</v>
      </c>
      <c r="B18" s="54" t="s">
        <v>42</v>
      </c>
      <c r="C18" s="23" t="s">
        <v>43</v>
      </c>
      <c r="D18" s="48" t="s">
        <v>27</v>
      </c>
      <c r="E18" s="24">
        <v>45432</v>
      </c>
      <c r="F18" s="25" t="s">
        <v>44</v>
      </c>
      <c r="G18" s="26">
        <v>61401</v>
      </c>
      <c r="H18" s="27"/>
      <c r="I18" s="28"/>
      <c r="J18" s="28">
        <f t="shared" si="0"/>
        <v>61401</v>
      </c>
      <c r="K18" s="29">
        <f t="shared" si="1"/>
        <v>18070.314300000002</v>
      </c>
      <c r="L18" s="29">
        <v>495</v>
      </c>
      <c r="M18" s="29">
        <f t="shared" si="2"/>
        <v>890.31450000000007</v>
      </c>
      <c r="N18" s="29">
        <v>187</v>
      </c>
      <c r="O18" s="29">
        <v>8551</v>
      </c>
      <c r="P18" s="29">
        <v>342</v>
      </c>
      <c r="Q18" s="29">
        <f t="shared" si="3"/>
        <v>28535.628800000002</v>
      </c>
      <c r="R18" s="29">
        <f t="shared" si="4"/>
        <v>118472.2576</v>
      </c>
      <c r="S18" s="11">
        <f t="shared" si="5"/>
        <v>15350.249999999998</v>
      </c>
      <c r="T18" s="29">
        <f t="shared" si="6"/>
        <v>7133.9072000000006</v>
      </c>
      <c r="U18" s="49" t="s">
        <v>59</v>
      </c>
      <c r="V18" s="51"/>
    </row>
    <row r="19" spans="1:22" x14ac:dyDescent="0.3">
      <c r="A19" s="21">
        <v>10000422</v>
      </c>
      <c r="B19" s="54" t="s">
        <v>66</v>
      </c>
      <c r="C19" s="23" t="s">
        <v>45</v>
      </c>
      <c r="D19" s="48" t="s">
        <v>27</v>
      </c>
      <c r="E19" s="24">
        <v>45512</v>
      </c>
      <c r="F19" s="25" t="s">
        <v>68</v>
      </c>
      <c r="G19" s="26">
        <v>70825</v>
      </c>
      <c r="H19" s="27"/>
      <c r="I19" s="28"/>
      <c r="J19" s="28">
        <f t="shared" si="0"/>
        <v>70825</v>
      </c>
      <c r="K19" s="29">
        <f t="shared" si="1"/>
        <v>20843.797500000001</v>
      </c>
      <c r="L19" s="29">
        <v>495</v>
      </c>
      <c r="M19" s="29">
        <f t="shared" si="2"/>
        <v>1026.9625000000001</v>
      </c>
      <c r="N19" s="29">
        <v>187</v>
      </c>
      <c r="O19" s="29">
        <v>4801</v>
      </c>
      <c r="P19" s="29">
        <v>342</v>
      </c>
      <c r="Q19" s="29">
        <f t="shared" si="3"/>
        <v>27695.760000000002</v>
      </c>
      <c r="R19" s="29">
        <f t="shared" si="4"/>
        <v>126216.51999999999</v>
      </c>
      <c r="S19" s="11">
        <f t="shared" si="5"/>
        <v>17706.25</v>
      </c>
      <c r="T19" s="29">
        <f t="shared" si="6"/>
        <v>6923.9400000000005</v>
      </c>
      <c r="U19" s="49" t="s">
        <v>53</v>
      </c>
      <c r="V19" s="51"/>
    </row>
    <row r="20" spans="1:22" x14ac:dyDescent="0.3">
      <c r="A20" s="21">
        <v>27514</v>
      </c>
      <c r="B20" s="54" t="s">
        <v>47</v>
      </c>
      <c r="C20" s="23" t="s">
        <v>49</v>
      </c>
      <c r="D20" s="48" t="s">
        <v>69</v>
      </c>
      <c r="E20" s="24">
        <v>45600</v>
      </c>
      <c r="F20" s="25" t="s">
        <v>50</v>
      </c>
      <c r="G20" s="26">
        <v>54918</v>
      </c>
      <c r="H20" s="27"/>
      <c r="I20" s="28"/>
      <c r="J20" s="28">
        <f t="shared" si="0"/>
        <v>54918</v>
      </c>
      <c r="K20" s="29">
        <f t="shared" si="1"/>
        <v>16162.367400000001</v>
      </c>
      <c r="L20" s="29">
        <v>495</v>
      </c>
      <c r="M20" s="29">
        <f t="shared" si="2"/>
        <v>796.31100000000004</v>
      </c>
      <c r="N20" s="29">
        <v>187</v>
      </c>
      <c r="O20" s="29">
        <v>4801</v>
      </c>
      <c r="P20" s="29">
        <v>342</v>
      </c>
      <c r="Q20" s="29">
        <f t="shared" si="3"/>
        <v>22783.678400000004</v>
      </c>
      <c r="R20" s="29">
        <f t="shared" si="4"/>
        <v>100485.35680000001</v>
      </c>
      <c r="S20" s="11">
        <f t="shared" si="5"/>
        <v>13729.499999999998</v>
      </c>
      <c r="T20" s="29">
        <f t="shared" si="6"/>
        <v>5695.9196000000011</v>
      </c>
      <c r="U20" s="49" t="s">
        <v>53</v>
      </c>
      <c r="V20" s="50">
        <v>46133</v>
      </c>
    </row>
    <row r="21" spans="1:22" x14ac:dyDescent="0.3">
      <c r="A21" s="21">
        <v>5042</v>
      </c>
      <c r="B21" s="54" t="s">
        <v>48</v>
      </c>
      <c r="C21" s="23" t="s">
        <v>73</v>
      </c>
      <c r="D21" s="22" t="s">
        <v>74</v>
      </c>
      <c r="E21" s="24">
        <v>45810</v>
      </c>
      <c r="F21" s="25" t="s">
        <v>75</v>
      </c>
      <c r="G21" s="26">
        <v>60875</v>
      </c>
      <c r="H21" s="27"/>
      <c r="I21" s="28"/>
      <c r="J21" s="28">
        <f t="shared" si="0"/>
        <v>60875</v>
      </c>
      <c r="K21" s="29">
        <f t="shared" si="1"/>
        <v>17915.512500000001</v>
      </c>
      <c r="L21" s="29">
        <v>495</v>
      </c>
      <c r="M21" s="29">
        <f t="shared" si="2"/>
        <v>882.6875</v>
      </c>
      <c r="N21" s="29">
        <v>187</v>
      </c>
      <c r="O21" s="29">
        <v>4801</v>
      </c>
      <c r="P21" s="29">
        <v>342</v>
      </c>
      <c r="Q21" s="29">
        <f t="shared" si="3"/>
        <v>24623.200000000001</v>
      </c>
      <c r="R21" s="29">
        <f t="shared" si="4"/>
        <v>110121.4</v>
      </c>
      <c r="S21" s="29">
        <f t="shared" si="5"/>
        <v>15218.75</v>
      </c>
      <c r="T21" s="29">
        <f t="shared" si="6"/>
        <v>6155.8</v>
      </c>
      <c r="U21" s="49" t="s">
        <v>53</v>
      </c>
      <c r="V21" s="50">
        <v>45978</v>
      </c>
    </row>
    <row r="22" spans="1:22" x14ac:dyDescent="0.3">
      <c r="A22" s="21">
        <v>59868</v>
      </c>
      <c r="B22" s="54" t="s">
        <v>47</v>
      </c>
      <c r="C22" s="23" t="s">
        <v>76</v>
      </c>
      <c r="D22" s="22" t="s">
        <v>30</v>
      </c>
      <c r="E22" s="24">
        <v>45810</v>
      </c>
      <c r="F22" s="25" t="s">
        <v>31</v>
      </c>
      <c r="G22" s="26">
        <v>49731</v>
      </c>
      <c r="H22" s="27"/>
      <c r="I22" s="28"/>
      <c r="J22" s="28">
        <f t="shared" si="0"/>
        <v>49731</v>
      </c>
      <c r="K22" s="29">
        <f t="shared" si="1"/>
        <v>14635.8333</v>
      </c>
      <c r="L22" s="29">
        <v>495</v>
      </c>
      <c r="M22" s="29">
        <f t="shared" si="2"/>
        <v>721.09950000000003</v>
      </c>
      <c r="N22" s="29">
        <v>187</v>
      </c>
      <c r="O22" s="29">
        <v>4801</v>
      </c>
      <c r="P22" s="29">
        <v>342</v>
      </c>
      <c r="Q22" s="29">
        <f t="shared" si="3"/>
        <v>21181.932800000002</v>
      </c>
      <c r="R22" s="29">
        <f t="shared" si="4"/>
        <v>92094.86559999999</v>
      </c>
      <c r="S22" s="29">
        <f t="shared" si="5"/>
        <v>12432.75</v>
      </c>
      <c r="T22" s="29">
        <f t="shared" si="6"/>
        <v>5295.4832000000006</v>
      </c>
      <c r="U22" s="49" t="s">
        <v>53</v>
      </c>
      <c r="V22" s="50">
        <v>45978</v>
      </c>
    </row>
    <row r="23" spans="1:22" x14ac:dyDescent="0.3">
      <c r="A23" s="21"/>
      <c r="B23" s="22"/>
      <c r="C23" s="23"/>
      <c r="D23" s="22"/>
      <c r="E23" s="24"/>
      <c r="F23" s="25"/>
      <c r="G23" s="26"/>
      <c r="H23" s="27"/>
      <c r="I23" s="28"/>
      <c r="J23" s="28"/>
      <c r="K23" s="29"/>
      <c r="L23" s="29"/>
      <c r="M23" s="29"/>
      <c r="N23" s="29"/>
      <c r="O23" s="29"/>
      <c r="P23" s="29"/>
      <c r="Q23" s="29"/>
      <c r="R23" s="29"/>
      <c r="S23" s="29"/>
      <c r="T23" s="29"/>
    </row>
    <row r="24" spans="1:22" x14ac:dyDescent="0.3">
      <c r="A24" s="21"/>
      <c r="B24" s="22"/>
      <c r="C24" s="23"/>
      <c r="D24" s="22"/>
      <c r="E24" s="24"/>
      <c r="F24" s="25"/>
      <c r="G24" s="26"/>
      <c r="H24" s="27"/>
      <c r="I24" s="28"/>
      <c r="J24" s="28"/>
      <c r="K24" s="29"/>
      <c r="L24" s="29"/>
      <c r="M24" s="29"/>
      <c r="N24" s="29"/>
      <c r="O24" s="29"/>
      <c r="P24" s="29"/>
      <c r="Q24" s="29"/>
      <c r="R24" s="29"/>
      <c r="S24" s="29"/>
      <c r="T24" s="29"/>
    </row>
    <row r="25" spans="1:22" x14ac:dyDescent="0.3">
      <c r="A25" s="21"/>
      <c r="B25" s="22"/>
      <c r="C25" s="23"/>
      <c r="D25" s="22"/>
      <c r="E25" s="24"/>
      <c r="F25" s="25"/>
      <c r="G25" s="26"/>
      <c r="H25" s="27"/>
      <c r="I25" s="28"/>
      <c r="J25" s="28"/>
      <c r="K25" s="29"/>
      <c r="L25" s="29"/>
      <c r="M25" s="29"/>
      <c r="N25" s="29"/>
      <c r="O25" s="29"/>
      <c r="P25" s="29"/>
      <c r="Q25" s="29"/>
      <c r="R25" s="29"/>
      <c r="S25" s="29"/>
      <c r="T25" s="29"/>
    </row>
    <row r="26" spans="1:22" ht="19.5" thickBot="1" x14ac:dyDescent="0.35">
      <c r="A26" s="30"/>
      <c r="B26" s="31"/>
      <c r="C26" s="32"/>
      <c r="D26" s="31"/>
      <c r="E26" s="33"/>
      <c r="F26" s="34"/>
      <c r="G26" s="35"/>
      <c r="H26" s="36"/>
      <c r="I26" s="37"/>
      <c r="J26" s="37"/>
      <c r="K26" s="38"/>
      <c r="L26" s="38"/>
      <c r="M26" s="38"/>
      <c r="N26" s="38"/>
      <c r="O26" s="38"/>
      <c r="P26" s="38"/>
      <c r="Q26" s="38"/>
      <c r="R26" s="39" t="s">
        <v>18</v>
      </c>
      <c r="S26" s="39">
        <f>SUM(S8:S25)</f>
        <v>215783.75</v>
      </c>
      <c r="T26" s="39">
        <f>SUM(T8:T25)</f>
        <v>95293.772000000026</v>
      </c>
    </row>
    <row r="27" spans="1:22" ht="19.5" thickTop="1" x14ac:dyDescent="0.3">
      <c r="B27" s="40" t="s">
        <v>46</v>
      </c>
      <c r="C27" s="55" t="s">
        <v>78</v>
      </c>
      <c r="D27" s="40"/>
      <c r="E27" s="41"/>
      <c r="F27" s="42"/>
      <c r="G27" s="43"/>
      <c r="H27" s="44"/>
      <c r="I27" s="45"/>
      <c r="J27" s="45"/>
      <c r="K27" s="46"/>
      <c r="L27" s="46"/>
      <c r="M27" s="46"/>
      <c r="N27" s="46"/>
      <c r="O27" s="46"/>
      <c r="P27" s="46"/>
      <c r="Q27" s="46"/>
      <c r="R27" s="46"/>
    </row>
    <row r="28" spans="1:22" x14ac:dyDescent="0.3">
      <c r="A28" s="1" t="s">
        <v>77</v>
      </c>
    </row>
    <row r="33" spans="7:7" x14ac:dyDescent="0.3">
      <c r="G33" s="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C. Badar</dc:creator>
  <cp:lastModifiedBy>Jennifer C. Badar</cp:lastModifiedBy>
  <dcterms:created xsi:type="dcterms:W3CDTF">2024-10-14T22:07:52Z</dcterms:created>
  <dcterms:modified xsi:type="dcterms:W3CDTF">2025-08-06T06:37:01Z</dcterms:modified>
</cp:coreProperties>
</file>