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brajean.cruz\Desktop\QRTLY STAFFING\FY2025 4th QTR Staffing Pattern\"/>
    </mc:Choice>
  </mc:AlternateContent>
  <xr:revisionPtr revIDLastSave="0" documentId="13_ncr:1_{0A238601-E675-4F3A-B8BA-D2857C6C47C2}" xr6:coauthVersionLast="47" xr6:coauthVersionMax="47" xr10:uidLastSave="{00000000-0000-0000-0000-000000000000}"/>
  <bookViews>
    <workbookView xWindow="1515" yWindow="1515" windowWidth="34050" windowHeight="18825" activeTab="3" xr2:uid="{B0984388-4462-4B03-B455-1117C5B63255}"/>
  </bookViews>
  <sheets>
    <sheet name="SUMMARY - (Current)" sheetId="1" r:id="rId1"/>
    <sheet name="(Current) - ED (1)" sheetId="2" r:id="rId2"/>
    <sheet name="(Current) - ED (2)" sheetId="3" r:id="rId3"/>
    <sheet name="(Current) - ED (3)" sheetId="4" r:id="rId4"/>
    <sheet name="(Current) - GLO" sheetId="5" r:id="rId5"/>
    <sheet name="(Current) - GH" sheetId="6" r:id="rId6"/>
    <sheet name="(Current) - Lt. Gov." sheetId="7" r:id="rId7"/>
    <sheet name="(Current) - GSC" sheetId="8" r:id="rId8"/>
  </sheets>
  <definedNames>
    <definedName name="_xlnm.Print_Area" localSheetId="3">'(Current) - ED (3)'!$A$1:$T$94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38" i="2" l="1"/>
  <c r="S29" i="2"/>
  <c r="T20" i="4"/>
  <c r="K28" i="3"/>
  <c r="K27" i="3"/>
  <c r="K23" i="3"/>
  <c r="K37" i="2"/>
  <c r="K34" i="2"/>
  <c r="K30" i="2"/>
  <c r="K25" i="2"/>
  <c r="H42" i="3"/>
  <c r="K42" i="3" s="1"/>
  <c r="K41" i="3"/>
  <c r="H41" i="3"/>
  <c r="H40" i="3"/>
  <c r="K40" i="3" s="1"/>
  <c r="H39" i="3"/>
  <c r="K39" i="3" s="1"/>
  <c r="H38" i="3"/>
  <c r="K38" i="3" s="1"/>
  <c r="K37" i="3"/>
  <c r="H37" i="3"/>
  <c r="H36" i="3"/>
  <c r="K36" i="3" s="1"/>
  <c r="H35" i="3"/>
  <c r="K35" i="3" s="1"/>
  <c r="H34" i="3"/>
  <c r="K34" i="3" s="1"/>
  <c r="K33" i="3"/>
  <c r="H33" i="3"/>
  <c r="K32" i="3"/>
  <c r="H31" i="3"/>
  <c r="K31" i="3" s="1"/>
  <c r="H42" i="2"/>
  <c r="K42" i="2" s="1"/>
  <c r="H23" i="7"/>
  <c r="K23" i="7" s="1"/>
  <c r="H18" i="8"/>
  <c r="K18" i="8" s="1"/>
  <c r="O31" i="3" l="1"/>
  <c r="L31" i="3"/>
  <c r="S31" i="3" s="1"/>
  <c r="T31" i="3" s="1"/>
  <c r="O34" i="3"/>
  <c r="L34" i="3"/>
  <c r="S34" i="3" s="1"/>
  <c r="T34" i="3" s="1"/>
  <c r="O35" i="3"/>
  <c r="L35" i="3"/>
  <c r="S35" i="3" s="1"/>
  <c r="T35" i="3" s="1"/>
  <c r="O36" i="3"/>
  <c r="L36" i="3"/>
  <c r="S36" i="3" s="1"/>
  <c r="T36" i="3" s="1"/>
  <c r="O38" i="3"/>
  <c r="L38" i="3"/>
  <c r="S38" i="3" s="1"/>
  <c r="T38" i="3" s="1"/>
  <c r="O39" i="3"/>
  <c r="L39" i="3"/>
  <c r="S39" i="3" s="1"/>
  <c r="T39" i="3" s="1"/>
  <c r="O40" i="3"/>
  <c r="L40" i="3"/>
  <c r="S40" i="3" s="1"/>
  <c r="T40" i="3" s="1"/>
  <c r="O42" i="3"/>
  <c r="L42" i="3"/>
  <c r="S42" i="3" s="1"/>
  <c r="T42" i="3" s="1"/>
  <c r="L33" i="3"/>
  <c r="L37" i="3"/>
  <c r="L41" i="3"/>
  <c r="O33" i="3"/>
  <c r="O37" i="3"/>
  <c r="O41" i="3"/>
  <c r="L32" i="3"/>
  <c r="O32" i="3"/>
  <c r="O42" i="2"/>
  <c r="L42" i="2"/>
  <c r="S42" i="2" s="1"/>
  <c r="T42" i="2" s="1"/>
  <c r="O23" i="7"/>
  <c r="L23" i="7"/>
  <c r="S23" i="7" s="1"/>
  <c r="T23" i="7" s="1"/>
  <c r="O18" i="8"/>
  <c r="L18" i="8"/>
  <c r="S18" i="8" s="1"/>
  <c r="T18" i="8" s="1"/>
  <c r="S32" i="3" l="1"/>
  <c r="T32" i="3" s="1"/>
  <c r="S41" i="3"/>
  <c r="T41" i="3" s="1"/>
  <c r="S37" i="3"/>
  <c r="T37" i="3" s="1"/>
  <c r="S33" i="3"/>
  <c r="T33" i="3" s="1"/>
  <c r="H24" i="6"/>
  <c r="K24" i="6" s="1"/>
  <c r="H23" i="6"/>
  <c r="K23" i="6" s="1"/>
  <c r="H22" i="6"/>
  <c r="K22" i="6" s="1"/>
  <c r="H21" i="6"/>
  <c r="K21" i="6" s="1"/>
  <c r="H22" i="7"/>
  <c r="K22" i="7" s="1"/>
  <c r="O21" i="7"/>
  <c r="L21" i="7"/>
  <c r="S21" i="7" s="1"/>
  <c r="T21" i="7" s="1"/>
  <c r="H21" i="7"/>
  <c r="H20" i="7"/>
  <c r="K20" i="7" s="1"/>
  <c r="O21" i="6" l="1"/>
  <c r="L21" i="6"/>
  <c r="S21" i="6" s="1"/>
  <c r="T21" i="6" s="1"/>
  <c r="O22" i="6"/>
  <c r="L22" i="6"/>
  <c r="S22" i="6" s="1"/>
  <c r="T22" i="6" s="1"/>
  <c r="O23" i="6"/>
  <c r="L23" i="6"/>
  <c r="S23" i="6" s="1"/>
  <c r="T23" i="6" s="1"/>
  <c r="O24" i="6"/>
  <c r="L24" i="6"/>
  <c r="S24" i="6" s="1"/>
  <c r="T24" i="6" s="1"/>
  <c r="O22" i="7"/>
  <c r="L22" i="7"/>
  <c r="S22" i="7" s="1"/>
  <c r="T22" i="7" s="1"/>
  <c r="O20" i="7"/>
  <c r="L20" i="7"/>
  <c r="S20" i="7" s="1"/>
  <c r="T20" i="7"/>
  <c r="H41" i="2"/>
  <c r="K41" i="2" s="1"/>
  <c r="K40" i="2"/>
  <c r="H39" i="2"/>
  <c r="K39" i="2" s="1"/>
  <c r="H38" i="2"/>
  <c r="K38" i="2" s="1"/>
  <c r="O37" i="2"/>
  <c r="L37" i="2"/>
  <c r="S37" i="2" s="1"/>
  <c r="T37" i="2" s="1"/>
  <c r="H36" i="2"/>
  <c r="K36" i="2" s="1"/>
  <c r="H35" i="2"/>
  <c r="K35" i="2" s="1"/>
  <c r="O34" i="2"/>
  <c r="L34" i="2"/>
  <c r="S34" i="2" s="1"/>
  <c r="T34" i="2" s="1"/>
  <c r="H33" i="2"/>
  <c r="K33" i="2" s="1"/>
  <c r="O28" i="3"/>
  <c r="L28" i="3"/>
  <c r="S28" i="3" s="1"/>
  <c r="T28" i="3" s="1"/>
  <c r="O27" i="3"/>
  <c r="L27" i="3"/>
  <c r="O23" i="3"/>
  <c r="L23" i="3"/>
  <c r="K20" i="4"/>
  <c r="O20" i="4" s="1"/>
  <c r="H22" i="4"/>
  <c r="K22" i="4" s="1"/>
  <c r="K23" i="4"/>
  <c r="L23" i="4"/>
  <c r="O23" i="4"/>
  <c r="S23" i="4" s="1"/>
  <c r="T23" i="4" s="1"/>
  <c r="K24" i="4"/>
  <c r="L24" i="4"/>
  <c r="O24" i="4"/>
  <c r="S24" i="4"/>
  <c r="T24" i="4" s="1"/>
  <c r="K25" i="4"/>
  <c r="L25" i="4"/>
  <c r="O25" i="4"/>
  <c r="S25" i="4"/>
  <c r="T25" i="4"/>
  <c r="H26" i="4"/>
  <c r="K26" i="4" s="1"/>
  <c r="L17" i="8"/>
  <c r="L20" i="6"/>
  <c r="L19" i="6"/>
  <c r="L18" i="6"/>
  <c r="S23" i="3" l="1"/>
  <c r="T23" i="3" s="1"/>
  <c r="S27" i="3"/>
  <c r="T27" i="3" s="1"/>
  <c r="O33" i="2"/>
  <c r="L33" i="2"/>
  <c r="S33" i="2" s="1"/>
  <c r="T33" i="2" s="1"/>
  <c r="O35" i="2"/>
  <c r="L35" i="2"/>
  <c r="S35" i="2" s="1"/>
  <c r="T35" i="2" s="1"/>
  <c r="O36" i="2"/>
  <c r="L36" i="2"/>
  <c r="S36" i="2" s="1"/>
  <c r="T36" i="2" s="1"/>
  <c r="L38" i="2"/>
  <c r="O38" i="2"/>
  <c r="L39" i="2"/>
  <c r="O39" i="2"/>
  <c r="O41" i="2"/>
  <c r="L41" i="2"/>
  <c r="S41" i="2" s="1"/>
  <c r="T41" i="2"/>
  <c r="L40" i="2"/>
  <c r="O40" i="2"/>
  <c r="L20" i="4"/>
  <c r="S20" i="4" s="1"/>
  <c r="L26" i="4"/>
  <c r="O26" i="4"/>
  <c r="L22" i="4"/>
  <c r="S22" i="4" s="1"/>
  <c r="T22" i="4" s="1"/>
  <c r="O22" i="4"/>
  <c r="L18" i="5"/>
  <c r="L17" i="5"/>
  <c r="L18" i="7"/>
  <c r="L17" i="7"/>
  <c r="L17" i="6"/>
  <c r="L19" i="4"/>
  <c r="L17" i="4"/>
  <c r="L18" i="4"/>
  <c r="L31" i="2"/>
  <c r="L30" i="2"/>
  <c r="L25" i="2"/>
  <c r="K31" i="2"/>
  <c r="O30" i="2"/>
  <c r="S30" i="2"/>
  <c r="T30" i="2" s="1"/>
  <c r="K29" i="2"/>
  <c r="L29" i="2" s="1"/>
  <c r="K28" i="2"/>
  <c r="L28" i="2" s="1"/>
  <c r="H26" i="2"/>
  <c r="K26" i="2" s="1"/>
  <c r="L26" i="2" s="1"/>
  <c r="O25" i="2"/>
  <c r="S40" i="2" l="1"/>
  <c r="T40" i="2" s="1"/>
  <c r="S39" i="2"/>
  <c r="T39" i="2" s="1"/>
  <c r="S38" i="2"/>
  <c r="S25" i="2"/>
  <c r="T25" i="2" s="1"/>
  <c r="S26" i="4"/>
  <c r="T26" i="4" s="1"/>
  <c r="O26" i="2"/>
  <c r="O31" i="2"/>
  <c r="O28" i="2"/>
  <c r="O29" i="2"/>
  <c r="T29" i="2" l="1"/>
  <c r="S28" i="2"/>
  <c r="T28" i="2" s="1"/>
  <c r="S31" i="2"/>
  <c r="T31" i="2" s="1"/>
  <c r="S26" i="2"/>
  <c r="T26" i="2" s="1"/>
  <c r="L19" i="8" l="1"/>
  <c r="L32" i="4"/>
  <c r="L31" i="4"/>
  <c r="L30" i="4"/>
  <c r="L29" i="4"/>
  <c r="L28" i="4"/>
  <c r="L27" i="4"/>
  <c r="L45" i="3"/>
  <c r="A80" i="2"/>
  <c r="A81" i="2" s="1"/>
  <c r="A82" i="2" s="1"/>
  <c r="A83" i="2" s="1"/>
  <c r="A84" i="2" s="1"/>
  <c r="A85" i="2" s="1"/>
  <c r="A34" i="2"/>
  <c r="A31" i="2"/>
  <c r="L84" i="3" l="1"/>
  <c r="L83" i="3"/>
  <c r="L82" i="3"/>
  <c r="L81" i="3"/>
  <c r="L80" i="3"/>
  <c r="L79" i="3"/>
  <c r="L78" i="3"/>
  <c r="L77" i="3"/>
  <c r="L76" i="3"/>
  <c r="L74" i="3"/>
  <c r="L73" i="3"/>
  <c r="L72" i="3"/>
  <c r="L71" i="3"/>
  <c r="L70" i="3"/>
  <c r="L69" i="3"/>
  <c r="H30" i="3" s="1"/>
  <c r="K30" i="3" s="1"/>
  <c r="L68" i="3"/>
  <c r="O30" i="3" l="1"/>
  <c r="L30" i="3"/>
  <c r="S30" i="3" l="1"/>
  <c r="T30" i="3" s="1"/>
  <c r="D88" i="2"/>
  <c r="H17" i="4" l="1"/>
  <c r="K17" i="4" s="1"/>
  <c r="L73" i="2"/>
  <c r="O17" i="4" l="1"/>
  <c r="S17" i="4" s="1"/>
  <c r="T17" i="4" s="1"/>
  <c r="H98" i="4"/>
  <c r="K98" i="4" s="1"/>
  <c r="K97" i="4"/>
  <c r="O97" i="4" s="1"/>
  <c r="H96" i="4"/>
  <c r="K96" i="4" s="1"/>
  <c r="H42" i="4"/>
  <c r="H43" i="4"/>
  <c r="H44" i="4"/>
  <c r="H45" i="4"/>
  <c r="K45" i="4" s="1"/>
  <c r="O45" i="4" s="1"/>
  <c r="H46" i="4"/>
  <c r="K46" i="4" s="1"/>
  <c r="O46" i="4" s="1"/>
  <c r="H47" i="4"/>
  <c r="K47" i="4" s="1"/>
  <c r="L47" i="4" s="1"/>
  <c r="H48" i="4"/>
  <c r="K48" i="4" s="1"/>
  <c r="L48" i="4" s="1"/>
  <c r="V49" i="4"/>
  <c r="K42" i="4"/>
  <c r="O42" i="4" s="1"/>
  <c r="K43" i="4"/>
  <c r="L43" i="4" s="1"/>
  <c r="K44" i="4"/>
  <c r="L44" i="4" s="1"/>
  <c r="C87" i="4"/>
  <c r="B87" i="4"/>
  <c r="D87" i="4"/>
  <c r="L42" i="4" l="1"/>
  <c r="L97" i="4"/>
  <c r="S97" i="4" s="1"/>
  <c r="T97" i="4" s="1"/>
  <c r="L45" i="4"/>
  <c r="L46" i="4"/>
  <c r="O98" i="4"/>
  <c r="L98" i="4"/>
  <c r="S98" i="4" s="1"/>
  <c r="T98" i="4" s="1"/>
  <c r="L96" i="4"/>
  <c r="O96" i="4"/>
  <c r="O43" i="4"/>
  <c r="S43" i="4" s="1"/>
  <c r="T43" i="4" s="1"/>
  <c r="O48" i="4"/>
  <c r="S45" i="4"/>
  <c r="T45" i="4" s="1"/>
  <c r="S42" i="4"/>
  <c r="T42" i="4" s="1"/>
  <c r="O47" i="4"/>
  <c r="S47" i="4" s="1"/>
  <c r="T47" i="4" s="1"/>
  <c r="S46" i="4"/>
  <c r="T46" i="4" s="1"/>
  <c r="O44" i="4"/>
  <c r="S96" i="4" l="1"/>
  <c r="T96" i="4" s="1"/>
  <c r="S48" i="4"/>
  <c r="T48" i="4" s="1"/>
  <c r="S44" i="4"/>
  <c r="T44" i="4" s="1"/>
  <c r="D83" i="4"/>
  <c r="D84" i="4"/>
  <c r="D85" i="4"/>
  <c r="D86" i="4"/>
  <c r="V46" i="2" l="1"/>
  <c r="V46" i="3"/>
  <c r="V50" i="4" l="1"/>
  <c r="L55" i="5"/>
  <c r="L56" i="5"/>
  <c r="L57" i="5"/>
  <c r="L58" i="5"/>
  <c r="L59" i="5"/>
  <c r="L60" i="5"/>
  <c r="L61" i="5"/>
  <c r="L62" i="5"/>
  <c r="L63" i="5"/>
  <c r="L64" i="5"/>
  <c r="L65" i="5"/>
  <c r="L66" i="5"/>
  <c r="L67" i="5"/>
  <c r="K80" i="8" l="1"/>
  <c r="J80" i="8"/>
  <c r="I80" i="8"/>
  <c r="H80" i="8"/>
  <c r="G80" i="8"/>
  <c r="F80" i="8"/>
  <c r="E80" i="8"/>
  <c r="L79" i="8"/>
  <c r="H41" i="8" s="1"/>
  <c r="K41" i="8" s="1"/>
  <c r="L41" i="8" s="1"/>
  <c r="D79" i="8"/>
  <c r="C79" i="8"/>
  <c r="B79" i="8"/>
  <c r="L78" i="8"/>
  <c r="D78" i="8"/>
  <c r="C78" i="8"/>
  <c r="B78" i="8"/>
  <c r="L77" i="8"/>
  <c r="D77" i="8"/>
  <c r="C77" i="8"/>
  <c r="B77" i="8"/>
  <c r="L76" i="8"/>
  <c r="D76" i="8"/>
  <c r="C76" i="8"/>
  <c r="B76" i="8"/>
  <c r="L75" i="8"/>
  <c r="H37" i="8" s="1"/>
  <c r="K37" i="8" s="1"/>
  <c r="L37" i="8" s="1"/>
  <c r="D75" i="8"/>
  <c r="C75" i="8"/>
  <c r="B75" i="8"/>
  <c r="L74" i="8"/>
  <c r="H36" i="8" s="1"/>
  <c r="K36" i="8" s="1"/>
  <c r="L36" i="8" s="1"/>
  <c r="D74" i="8"/>
  <c r="C74" i="8"/>
  <c r="B74" i="8"/>
  <c r="L73" i="8"/>
  <c r="H35" i="8" s="1"/>
  <c r="K35" i="8" s="1"/>
  <c r="L35" i="8" s="1"/>
  <c r="D73" i="8"/>
  <c r="C73" i="8"/>
  <c r="B73" i="8"/>
  <c r="L72" i="8"/>
  <c r="H34" i="8" s="1"/>
  <c r="K34" i="8" s="1"/>
  <c r="L34" i="8" s="1"/>
  <c r="D72" i="8"/>
  <c r="C72" i="8"/>
  <c r="B72" i="8"/>
  <c r="L71" i="8"/>
  <c r="H33" i="8" s="1"/>
  <c r="K33" i="8" s="1"/>
  <c r="L33" i="8" s="1"/>
  <c r="D71" i="8"/>
  <c r="C71" i="8"/>
  <c r="B71" i="8"/>
  <c r="L70" i="8"/>
  <c r="H32" i="8" s="1"/>
  <c r="K32" i="8" s="1"/>
  <c r="L32" i="8" s="1"/>
  <c r="D70" i="8"/>
  <c r="C70" i="8"/>
  <c r="B70" i="8"/>
  <c r="L69" i="8"/>
  <c r="H31" i="8" s="1"/>
  <c r="K31" i="8" s="1"/>
  <c r="L31" i="8" s="1"/>
  <c r="D69" i="8"/>
  <c r="C69" i="8"/>
  <c r="B69" i="8"/>
  <c r="L68" i="8"/>
  <c r="D68" i="8"/>
  <c r="C68" i="8"/>
  <c r="B68" i="8"/>
  <c r="L67" i="8"/>
  <c r="H29" i="8" s="1"/>
  <c r="K29" i="8" s="1"/>
  <c r="L29" i="8" s="1"/>
  <c r="D67" i="8"/>
  <c r="C67" i="8"/>
  <c r="B67" i="8"/>
  <c r="L66" i="8"/>
  <c r="H28" i="8" s="1"/>
  <c r="K28" i="8" s="1"/>
  <c r="L28" i="8" s="1"/>
  <c r="D66" i="8"/>
  <c r="C66" i="8"/>
  <c r="B66" i="8"/>
  <c r="L65" i="8"/>
  <c r="H27" i="8" s="1"/>
  <c r="K27" i="8" s="1"/>
  <c r="L27" i="8" s="1"/>
  <c r="D65" i="8"/>
  <c r="C65" i="8"/>
  <c r="B65" i="8"/>
  <c r="L64" i="8"/>
  <c r="H26" i="8" s="1"/>
  <c r="K26" i="8" s="1"/>
  <c r="L26" i="8" s="1"/>
  <c r="D64" i="8"/>
  <c r="C64" i="8"/>
  <c r="B64" i="8"/>
  <c r="L63" i="8"/>
  <c r="H25" i="8" s="1"/>
  <c r="K25" i="8" s="1"/>
  <c r="L25" i="8" s="1"/>
  <c r="D63" i="8"/>
  <c r="C63" i="8"/>
  <c r="B63" i="8"/>
  <c r="L62" i="8"/>
  <c r="H24" i="8" s="1"/>
  <c r="K24" i="8" s="1"/>
  <c r="L24" i="8" s="1"/>
  <c r="D62" i="8"/>
  <c r="C62" i="8"/>
  <c r="B62" i="8"/>
  <c r="L61" i="8"/>
  <c r="H23" i="8" s="1"/>
  <c r="K23" i="8" s="1"/>
  <c r="L23" i="8" s="1"/>
  <c r="D61" i="8"/>
  <c r="C61" i="8"/>
  <c r="B61" i="8"/>
  <c r="L60" i="8"/>
  <c r="D60" i="8"/>
  <c r="C60" i="8"/>
  <c r="B60" i="8"/>
  <c r="L59" i="8"/>
  <c r="H21" i="8" s="1"/>
  <c r="K21" i="8" s="1"/>
  <c r="L21" i="8" s="1"/>
  <c r="D59" i="8"/>
  <c r="C59" i="8"/>
  <c r="B59" i="8"/>
  <c r="L58" i="8"/>
  <c r="H20" i="8" s="1"/>
  <c r="K20" i="8" s="1"/>
  <c r="L20" i="8" s="1"/>
  <c r="D58" i="8"/>
  <c r="C58" i="8"/>
  <c r="B58" i="8"/>
  <c r="L57" i="8"/>
  <c r="D57" i="8"/>
  <c r="C57" i="8"/>
  <c r="B57" i="8"/>
  <c r="L56" i="8"/>
  <c r="D56" i="8"/>
  <c r="C56" i="8"/>
  <c r="B56" i="8"/>
  <c r="A56" i="8"/>
  <c r="A57" i="8" s="1"/>
  <c r="A58" i="8" s="1"/>
  <c r="A59" i="8" s="1"/>
  <c r="A60" i="8" s="1"/>
  <c r="A61" i="8" s="1"/>
  <c r="A62" i="8" s="1"/>
  <c r="A63" i="8" s="1"/>
  <c r="A64" i="8" s="1"/>
  <c r="A65" i="8" s="1"/>
  <c r="A66" i="8" s="1"/>
  <c r="A67" i="8" s="1"/>
  <c r="A68" i="8" s="1"/>
  <c r="A69" i="8" s="1"/>
  <c r="A70" i="8" s="1"/>
  <c r="A71" i="8" s="1"/>
  <c r="A72" i="8" s="1"/>
  <c r="L55" i="8"/>
  <c r="D55" i="8"/>
  <c r="C55" i="8"/>
  <c r="B55" i="8"/>
  <c r="R42" i="8"/>
  <c r="R25" i="1" s="1"/>
  <c r="R26" i="1" s="1"/>
  <c r="Q42" i="8"/>
  <c r="Q25" i="1" s="1"/>
  <c r="Q26" i="1" s="1"/>
  <c r="P42" i="8"/>
  <c r="P25" i="1" s="1"/>
  <c r="P26" i="1" s="1"/>
  <c r="N42" i="8"/>
  <c r="N25" i="1" s="1"/>
  <c r="N26" i="1" s="1"/>
  <c r="M42" i="8"/>
  <c r="M25" i="1" s="1"/>
  <c r="M26" i="1" s="1"/>
  <c r="J42" i="8"/>
  <c r="J25" i="1" s="1"/>
  <c r="J26" i="1" s="1"/>
  <c r="G42" i="8"/>
  <c r="G25" i="1" s="1"/>
  <c r="G26" i="1" s="1"/>
  <c r="F42" i="8"/>
  <c r="F25" i="1" s="1"/>
  <c r="F26" i="1" s="1"/>
  <c r="H40" i="8"/>
  <c r="K40" i="8" s="1"/>
  <c r="L40" i="8" s="1"/>
  <c r="H39" i="8"/>
  <c r="K39" i="8" s="1"/>
  <c r="L39" i="8" s="1"/>
  <c r="H38" i="8"/>
  <c r="K38" i="8" s="1"/>
  <c r="L38" i="8" s="1"/>
  <c r="H30" i="8"/>
  <c r="K30" i="8" s="1"/>
  <c r="L30" i="8" s="1"/>
  <c r="K22" i="8"/>
  <c r="L22" i="8" s="1"/>
  <c r="A18" i="8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A34" i="8" s="1"/>
  <c r="A35" i="8" s="1"/>
  <c r="A36" i="8" s="1"/>
  <c r="A37" i="8" s="1"/>
  <c r="A38" i="8" s="1"/>
  <c r="A39" i="8" s="1"/>
  <c r="A40" i="8" s="1"/>
  <c r="A41" i="8" s="1"/>
  <c r="K80" i="7"/>
  <c r="J80" i="7"/>
  <c r="I80" i="7"/>
  <c r="H80" i="7"/>
  <c r="G80" i="7"/>
  <c r="F80" i="7"/>
  <c r="E80" i="7"/>
  <c r="L79" i="7"/>
  <c r="H41" i="7" s="1"/>
  <c r="K41" i="7" s="1"/>
  <c r="L41" i="7" s="1"/>
  <c r="D79" i="7"/>
  <c r="C79" i="7"/>
  <c r="B79" i="7"/>
  <c r="L78" i="7"/>
  <c r="H40" i="7" s="1"/>
  <c r="K40" i="7" s="1"/>
  <c r="L40" i="7" s="1"/>
  <c r="D78" i="7"/>
  <c r="C78" i="7"/>
  <c r="B78" i="7"/>
  <c r="L77" i="7"/>
  <c r="H39" i="7" s="1"/>
  <c r="K39" i="7" s="1"/>
  <c r="L39" i="7" s="1"/>
  <c r="D77" i="7"/>
  <c r="C77" i="7"/>
  <c r="B77" i="7"/>
  <c r="L76" i="7"/>
  <c r="D76" i="7"/>
  <c r="C76" i="7"/>
  <c r="B76" i="7"/>
  <c r="L75" i="7"/>
  <c r="H37" i="7" s="1"/>
  <c r="K37" i="7" s="1"/>
  <c r="L37" i="7" s="1"/>
  <c r="D75" i="7"/>
  <c r="C75" i="7"/>
  <c r="B75" i="7"/>
  <c r="L74" i="7"/>
  <c r="H36" i="7" s="1"/>
  <c r="K36" i="7" s="1"/>
  <c r="L36" i="7" s="1"/>
  <c r="D74" i="7"/>
  <c r="C74" i="7"/>
  <c r="B74" i="7"/>
  <c r="L73" i="7"/>
  <c r="H35" i="7" s="1"/>
  <c r="K35" i="7" s="1"/>
  <c r="D73" i="7"/>
  <c r="C73" i="7"/>
  <c r="B73" i="7"/>
  <c r="L72" i="7"/>
  <c r="H34" i="7" s="1"/>
  <c r="K34" i="7" s="1"/>
  <c r="L34" i="7" s="1"/>
  <c r="D72" i="7"/>
  <c r="C72" i="7"/>
  <c r="B72" i="7"/>
  <c r="L71" i="7"/>
  <c r="D71" i="7"/>
  <c r="C71" i="7"/>
  <c r="B71" i="7"/>
  <c r="L70" i="7"/>
  <c r="D70" i="7"/>
  <c r="C70" i="7"/>
  <c r="B70" i="7"/>
  <c r="L69" i="7"/>
  <c r="H31" i="7" s="1"/>
  <c r="D69" i="7"/>
  <c r="C69" i="7"/>
  <c r="B69" i="7"/>
  <c r="L68" i="7"/>
  <c r="H30" i="7" s="1"/>
  <c r="K30" i="7" s="1"/>
  <c r="L30" i="7" s="1"/>
  <c r="D68" i="7"/>
  <c r="C68" i="7"/>
  <c r="B68" i="7"/>
  <c r="L67" i="7"/>
  <c r="H29" i="7" s="1"/>
  <c r="K29" i="7" s="1"/>
  <c r="L29" i="7" s="1"/>
  <c r="D67" i="7"/>
  <c r="C67" i="7"/>
  <c r="B67" i="7"/>
  <c r="L66" i="7"/>
  <c r="D66" i="7"/>
  <c r="C66" i="7"/>
  <c r="B66" i="7"/>
  <c r="L65" i="7"/>
  <c r="D65" i="7"/>
  <c r="C65" i="7"/>
  <c r="B65" i="7"/>
  <c r="L64" i="7"/>
  <c r="D64" i="7"/>
  <c r="C64" i="7"/>
  <c r="B64" i="7"/>
  <c r="L63" i="7"/>
  <c r="D63" i="7"/>
  <c r="C63" i="7"/>
  <c r="B63" i="7"/>
  <c r="L62" i="7"/>
  <c r="D62" i="7"/>
  <c r="C62" i="7"/>
  <c r="B62" i="7"/>
  <c r="L61" i="7"/>
  <c r="D61" i="7"/>
  <c r="C61" i="7"/>
  <c r="B61" i="7"/>
  <c r="L60" i="7"/>
  <c r="D60" i="7"/>
  <c r="C60" i="7"/>
  <c r="B60" i="7"/>
  <c r="L59" i="7"/>
  <c r="D59" i="7"/>
  <c r="C59" i="7"/>
  <c r="B59" i="7"/>
  <c r="L58" i="7"/>
  <c r="D58" i="7"/>
  <c r="C58" i="7"/>
  <c r="B58" i="7"/>
  <c r="L57" i="7"/>
  <c r="H19" i="7" s="1"/>
  <c r="K19" i="7" s="1"/>
  <c r="L19" i="7" s="1"/>
  <c r="D57" i="7"/>
  <c r="C57" i="7"/>
  <c r="B57" i="7"/>
  <c r="L56" i="7"/>
  <c r="H18" i="7" s="1"/>
  <c r="K18" i="7" s="1"/>
  <c r="D56" i="7"/>
  <c r="C56" i="7"/>
  <c r="B56" i="7"/>
  <c r="A56" i="7"/>
  <c r="A57" i="7" s="1"/>
  <c r="A58" i="7" s="1"/>
  <c r="A59" i="7" s="1"/>
  <c r="A60" i="7" s="1"/>
  <c r="A61" i="7" s="1"/>
  <c r="A62" i="7" s="1"/>
  <c r="A63" i="7" s="1"/>
  <c r="A64" i="7" s="1"/>
  <c r="A65" i="7" s="1"/>
  <c r="A66" i="7" s="1"/>
  <c r="A67" i="7" s="1"/>
  <c r="A68" i="7" s="1"/>
  <c r="A69" i="7" s="1"/>
  <c r="A70" i="7" s="1"/>
  <c r="A71" i="7" s="1"/>
  <c r="A72" i="7" s="1"/>
  <c r="L55" i="7"/>
  <c r="D55" i="7"/>
  <c r="C55" i="7"/>
  <c r="B55" i="7"/>
  <c r="R42" i="7"/>
  <c r="R21" i="1" s="1"/>
  <c r="Q42" i="7"/>
  <c r="Q21" i="1" s="1"/>
  <c r="P42" i="7"/>
  <c r="P21" i="1" s="1"/>
  <c r="N42" i="7"/>
  <c r="N21" i="1" s="1"/>
  <c r="M42" i="7"/>
  <c r="M21" i="1" s="1"/>
  <c r="J42" i="7"/>
  <c r="J21" i="1" s="1"/>
  <c r="G42" i="7"/>
  <c r="G21" i="1" s="1"/>
  <c r="F42" i="7"/>
  <c r="F21" i="1" s="1"/>
  <c r="H38" i="7"/>
  <c r="K38" i="7" s="1"/>
  <c r="L38" i="7" s="1"/>
  <c r="H33" i="7"/>
  <c r="K33" i="7" s="1"/>
  <c r="L33" i="7" s="1"/>
  <c r="H32" i="7"/>
  <c r="K32" i="7" s="1"/>
  <c r="L32" i="7" s="1"/>
  <c r="K31" i="7"/>
  <c r="L31" i="7" s="1"/>
  <c r="A18" i="7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A37" i="7" s="1"/>
  <c r="A38" i="7" s="1"/>
  <c r="A39" i="7" s="1"/>
  <c r="A40" i="7" s="1"/>
  <c r="A41" i="7" s="1"/>
  <c r="K80" i="6"/>
  <c r="J80" i="6"/>
  <c r="I80" i="6"/>
  <c r="H80" i="6"/>
  <c r="G80" i="6"/>
  <c r="F80" i="6"/>
  <c r="E80" i="6"/>
  <c r="L79" i="6"/>
  <c r="H41" i="6" s="1"/>
  <c r="K41" i="6" s="1"/>
  <c r="L41" i="6" s="1"/>
  <c r="D79" i="6"/>
  <c r="C79" i="6"/>
  <c r="B79" i="6"/>
  <c r="L78" i="6"/>
  <c r="H40" i="6" s="1"/>
  <c r="K40" i="6" s="1"/>
  <c r="L40" i="6" s="1"/>
  <c r="D78" i="6"/>
  <c r="C78" i="6"/>
  <c r="B78" i="6"/>
  <c r="L77" i="6"/>
  <c r="H39" i="6" s="1"/>
  <c r="K39" i="6" s="1"/>
  <c r="L39" i="6" s="1"/>
  <c r="D77" i="6"/>
  <c r="C77" i="6"/>
  <c r="B77" i="6"/>
  <c r="L76" i="6"/>
  <c r="H38" i="6" s="1"/>
  <c r="K38" i="6" s="1"/>
  <c r="L38" i="6" s="1"/>
  <c r="D76" i="6"/>
  <c r="C76" i="6"/>
  <c r="B76" i="6"/>
  <c r="L75" i="6"/>
  <c r="D75" i="6"/>
  <c r="C75" i="6"/>
  <c r="B75" i="6"/>
  <c r="L74" i="6"/>
  <c r="H36" i="6" s="1"/>
  <c r="K36" i="6" s="1"/>
  <c r="L36" i="6" s="1"/>
  <c r="D74" i="6"/>
  <c r="C74" i="6"/>
  <c r="B74" i="6"/>
  <c r="L73" i="6"/>
  <c r="H35" i="6" s="1"/>
  <c r="K35" i="6" s="1"/>
  <c r="L35" i="6" s="1"/>
  <c r="D73" i="6"/>
  <c r="C73" i="6"/>
  <c r="B73" i="6"/>
  <c r="L72" i="6"/>
  <c r="H34" i="6" s="1"/>
  <c r="K34" i="6" s="1"/>
  <c r="L34" i="6" s="1"/>
  <c r="D72" i="6"/>
  <c r="C72" i="6"/>
  <c r="B72" i="6"/>
  <c r="L71" i="6"/>
  <c r="H33" i="6" s="1"/>
  <c r="K33" i="6" s="1"/>
  <c r="L33" i="6" s="1"/>
  <c r="D71" i="6"/>
  <c r="C71" i="6"/>
  <c r="B71" i="6"/>
  <c r="L70" i="6"/>
  <c r="H32" i="6" s="1"/>
  <c r="K32" i="6" s="1"/>
  <c r="L32" i="6" s="1"/>
  <c r="D70" i="6"/>
  <c r="C70" i="6"/>
  <c r="B70" i="6"/>
  <c r="L69" i="6"/>
  <c r="H31" i="6" s="1"/>
  <c r="K31" i="6" s="1"/>
  <c r="L31" i="6" s="1"/>
  <c r="D69" i="6"/>
  <c r="C69" i="6"/>
  <c r="B69" i="6"/>
  <c r="L68" i="6"/>
  <c r="D68" i="6"/>
  <c r="C68" i="6"/>
  <c r="B68" i="6"/>
  <c r="L67" i="6"/>
  <c r="H29" i="6" s="1"/>
  <c r="K29" i="6" s="1"/>
  <c r="O29" i="6" s="1"/>
  <c r="D67" i="6"/>
  <c r="C67" i="6"/>
  <c r="B67" i="6"/>
  <c r="L66" i="6"/>
  <c r="H28" i="6" s="1"/>
  <c r="K28" i="6" s="1"/>
  <c r="L28" i="6" s="1"/>
  <c r="D66" i="6"/>
  <c r="C66" i="6"/>
  <c r="B66" i="6"/>
  <c r="L65" i="6"/>
  <c r="H27" i="6" s="1"/>
  <c r="K27" i="6" s="1"/>
  <c r="L27" i="6" s="1"/>
  <c r="D65" i="6"/>
  <c r="C65" i="6"/>
  <c r="B65" i="6"/>
  <c r="L64" i="6"/>
  <c r="D64" i="6"/>
  <c r="C64" i="6"/>
  <c r="B64" i="6"/>
  <c r="L63" i="6"/>
  <c r="D63" i="6"/>
  <c r="C63" i="6"/>
  <c r="B63" i="6"/>
  <c r="L62" i="6"/>
  <c r="D62" i="6"/>
  <c r="C62" i="6"/>
  <c r="B62" i="6"/>
  <c r="L61" i="6"/>
  <c r="D61" i="6"/>
  <c r="C61" i="6"/>
  <c r="B61" i="6"/>
  <c r="L60" i="6"/>
  <c r="D60" i="6"/>
  <c r="C60" i="6"/>
  <c r="B60" i="6"/>
  <c r="L59" i="6"/>
  <c r="D59" i="6"/>
  <c r="C59" i="6"/>
  <c r="B59" i="6"/>
  <c r="L58" i="6"/>
  <c r="H20" i="6" s="1"/>
  <c r="K20" i="6" s="1"/>
  <c r="D58" i="6"/>
  <c r="C58" i="6"/>
  <c r="B58" i="6"/>
  <c r="L57" i="6"/>
  <c r="H19" i="6" s="1"/>
  <c r="K19" i="6" s="1"/>
  <c r="D57" i="6"/>
  <c r="C57" i="6"/>
  <c r="B57" i="6"/>
  <c r="L56" i="6"/>
  <c r="H18" i="6" s="1"/>
  <c r="K18" i="6" s="1"/>
  <c r="D56" i="6"/>
  <c r="C56" i="6"/>
  <c r="B56" i="6"/>
  <c r="A56" i="6"/>
  <c r="A57" i="6" s="1"/>
  <c r="A58" i="6" s="1"/>
  <c r="A59" i="6" s="1"/>
  <c r="A60" i="6" s="1"/>
  <c r="A61" i="6" s="1"/>
  <c r="A62" i="6" s="1"/>
  <c r="A63" i="6" s="1"/>
  <c r="A64" i="6" s="1"/>
  <c r="A65" i="6" s="1"/>
  <c r="A66" i="6" s="1"/>
  <c r="A67" i="6" s="1"/>
  <c r="A68" i="6" s="1"/>
  <c r="A69" i="6" s="1"/>
  <c r="A70" i="6" s="1"/>
  <c r="A71" i="6" s="1"/>
  <c r="A72" i="6" s="1"/>
  <c r="L55" i="6"/>
  <c r="D55" i="6"/>
  <c r="C55" i="6"/>
  <c r="B55" i="6"/>
  <c r="R42" i="6"/>
  <c r="R20" i="1" s="1"/>
  <c r="Q42" i="6"/>
  <c r="Q20" i="1" s="1"/>
  <c r="P42" i="6"/>
  <c r="P20" i="1" s="1"/>
  <c r="N42" i="6"/>
  <c r="N20" i="1" s="1"/>
  <c r="M42" i="6"/>
  <c r="M20" i="1" s="1"/>
  <c r="J42" i="6"/>
  <c r="J20" i="1" s="1"/>
  <c r="G42" i="6"/>
  <c r="G20" i="1" s="1"/>
  <c r="F42" i="6"/>
  <c r="F20" i="1" s="1"/>
  <c r="O41" i="6"/>
  <c r="H37" i="6"/>
  <c r="K37" i="6" s="1"/>
  <c r="L37" i="6" s="1"/>
  <c r="H30" i="6"/>
  <c r="K30" i="6" s="1"/>
  <c r="L30" i="6" s="1"/>
  <c r="A18" i="6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A41" i="6" s="1"/>
  <c r="K80" i="5"/>
  <c r="J80" i="5"/>
  <c r="I80" i="5"/>
  <c r="H80" i="5"/>
  <c r="G80" i="5"/>
  <c r="F80" i="5"/>
  <c r="E80" i="5"/>
  <c r="L79" i="5"/>
  <c r="D79" i="5"/>
  <c r="C79" i="5"/>
  <c r="B79" i="5"/>
  <c r="L78" i="5"/>
  <c r="H40" i="5" s="1"/>
  <c r="K40" i="5" s="1"/>
  <c r="L40" i="5" s="1"/>
  <c r="D78" i="5"/>
  <c r="C78" i="5"/>
  <c r="B78" i="5"/>
  <c r="L77" i="5"/>
  <c r="H39" i="5" s="1"/>
  <c r="K39" i="5" s="1"/>
  <c r="L39" i="5" s="1"/>
  <c r="D77" i="5"/>
  <c r="C77" i="5"/>
  <c r="B77" i="5"/>
  <c r="L76" i="5"/>
  <c r="H38" i="5" s="1"/>
  <c r="K38" i="5" s="1"/>
  <c r="L38" i="5" s="1"/>
  <c r="D76" i="5"/>
  <c r="C76" i="5"/>
  <c r="B76" i="5"/>
  <c r="L75" i="5"/>
  <c r="H37" i="5" s="1"/>
  <c r="K37" i="5" s="1"/>
  <c r="L37" i="5" s="1"/>
  <c r="D75" i="5"/>
  <c r="C75" i="5"/>
  <c r="B75" i="5"/>
  <c r="L74" i="5"/>
  <c r="H36" i="5" s="1"/>
  <c r="K36" i="5" s="1"/>
  <c r="L36" i="5" s="1"/>
  <c r="D74" i="5"/>
  <c r="C74" i="5"/>
  <c r="B74" i="5"/>
  <c r="L73" i="5"/>
  <c r="D73" i="5"/>
  <c r="C73" i="5"/>
  <c r="B73" i="5"/>
  <c r="L72" i="5"/>
  <c r="H34" i="5" s="1"/>
  <c r="K34" i="5" s="1"/>
  <c r="L34" i="5" s="1"/>
  <c r="D72" i="5"/>
  <c r="C72" i="5"/>
  <c r="B72" i="5"/>
  <c r="L71" i="5"/>
  <c r="H33" i="5" s="1"/>
  <c r="K33" i="5" s="1"/>
  <c r="L33" i="5" s="1"/>
  <c r="D71" i="5"/>
  <c r="C71" i="5"/>
  <c r="B71" i="5"/>
  <c r="L70" i="5"/>
  <c r="H32" i="5" s="1"/>
  <c r="K32" i="5" s="1"/>
  <c r="L32" i="5" s="1"/>
  <c r="D70" i="5"/>
  <c r="C70" i="5"/>
  <c r="B70" i="5"/>
  <c r="L69" i="5"/>
  <c r="H31" i="5" s="1"/>
  <c r="K31" i="5" s="1"/>
  <c r="L31" i="5" s="1"/>
  <c r="D69" i="5"/>
  <c r="C69" i="5"/>
  <c r="B69" i="5"/>
  <c r="L68" i="5"/>
  <c r="H30" i="5" s="1"/>
  <c r="K30" i="5" s="1"/>
  <c r="L30" i="5" s="1"/>
  <c r="D68" i="5"/>
  <c r="C68" i="5"/>
  <c r="B68" i="5"/>
  <c r="H29" i="5"/>
  <c r="K29" i="5" s="1"/>
  <c r="L29" i="5" s="1"/>
  <c r="D67" i="5"/>
  <c r="C67" i="5"/>
  <c r="B67" i="5"/>
  <c r="D66" i="5"/>
  <c r="C66" i="5"/>
  <c r="B66" i="5"/>
  <c r="D65" i="5"/>
  <c r="C65" i="5"/>
  <c r="B65" i="5"/>
  <c r="H26" i="5"/>
  <c r="K26" i="5" s="1"/>
  <c r="L26" i="5" s="1"/>
  <c r="D64" i="5"/>
  <c r="C64" i="5"/>
  <c r="B64" i="5"/>
  <c r="D63" i="5"/>
  <c r="C63" i="5"/>
  <c r="B63" i="5"/>
  <c r="H24" i="5"/>
  <c r="K24" i="5" s="1"/>
  <c r="L24" i="5" s="1"/>
  <c r="D62" i="5"/>
  <c r="C62" i="5"/>
  <c r="B62" i="5"/>
  <c r="D61" i="5"/>
  <c r="C61" i="5"/>
  <c r="B61" i="5"/>
  <c r="D60" i="5"/>
  <c r="C60" i="5"/>
  <c r="B60" i="5"/>
  <c r="D59" i="5"/>
  <c r="C59" i="5"/>
  <c r="B59" i="5"/>
  <c r="D58" i="5"/>
  <c r="C58" i="5"/>
  <c r="B58" i="5"/>
  <c r="H19" i="5"/>
  <c r="K19" i="5" s="1"/>
  <c r="L19" i="5" s="1"/>
  <c r="D57" i="5"/>
  <c r="C57" i="5"/>
  <c r="B57" i="5"/>
  <c r="H18" i="5"/>
  <c r="D56" i="5"/>
  <c r="C56" i="5"/>
  <c r="B56" i="5"/>
  <c r="A56" i="5"/>
  <c r="A57" i="5" s="1"/>
  <c r="A58" i="5" s="1"/>
  <c r="A59" i="5" s="1"/>
  <c r="A60" i="5" s="1"/>
  <c r="A61" i="5" s="1"/>
  <c r="A62" i="5" s="1"/>
  <c r="A63" i="5" s="1"/>
  <c r="A64" i="5" s="1"/>
  <c r="A65" i="5" s="1"/>
  <c r="A66" i="5" s="1"/>
  <c r="A67" i="5" s="1"/>
  <c r="A68" i="5" s="1"/>
  <c r="A69" i="5" s="1"/>
  <c r="A70" i="5" s="1"/>
  <c r="A71" i="5" s="1"/>
  <c r="A72" i="5" s="1"/>
  <c r="D55" i="5"/>
  <c r="C55" i="5"/>
  <c r="B55" i="5"/>
  <c r="R42" i="5"/>
  <c r="R19" i="1" s="1"/>
  <c r="Q42" i="5"/>
  <c r="Q19" i="1" s="1"/>
  <c r="P42" i="5"/>
  <c r="N42" i="5"/>
  <c r="M42" i="5"/>
  <c r="M19" i="1" s="1"/>
  <c r="J42" i="5"/>
  <c r="G42" i="5"/>
  <c r="F42" i="5"/>
  <c r="F19" i="1" s="1"/>
  <c r="H41" i="5"/>
  <c r="K41" i="5" s="1"/>
  <c r="L41" i="5" s="1"/>
  <c r="H35" i="5"/>
  <c r="K35" i="5" s="1"/>
  <c r="L35" i="5" s="1"/>
  <c r="H28" i="5"/>
  <c r="K28" i="5" s="1"/>
  <c r="L28" i="5" s="1"/>
  <c r="H27" i="5"/>
  <c r="K27" i="5" s="1"/>
  <c r="L27" i="5" s="1"/>
  <c r="H25" i="5"/>
  <c r="K25" i="5" s="1"/>
  <c r="L25" i="5" s="1"/>
  <c r="H23" i="5"/>
  <c r="K23" i="5" s="1"/>
  <c r="L23" i="5" s="1"/>
  <c r="H22" i="5"/>
  <c r="K22" i="5" s="1"/>
  <c r="L22" i="5" s="1"/>
  <c r="H21" i="5"/>
  <c r="K21" i="5" s="1"/>
  <c r="L21" i="5" s="1"/>
  <c r="H20" i="5"/>
  <c r="K20" i="5" s="1"/>
  <c r="L20" i="5" s="1"/>
  <c r="K18" i="5"/>
  <c r="A18" i="5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H17" i="5"/>
  <c r="K88" i="4"/>
  <c r="J88" i="4"/>
  <c r="I88" i="4"/>
  <c r="H88" i="4"/>
  <c r="G88" i="4"/>
  <c r="F88" i="4"/>
  <c r="E88" i="4"/>
  <c r="L87" i="4"/>
  <c r="H40" i="4" s="1"/>
  <c r="K40" i="4" s="1"/>
  <c r="L86" i="4"/>
  <c r="H39" i="4" s="1"/>
  <c r="C86" i="4"/>
  <c r="B86" i="4"/>
  <c r="L85" i="4"/>
  <c r="H38" i="4" s="1"/>
  <c r="K38" i="4" s="1"/>
  <c r="L38" i="4" s="1"/>
  <c r="C85" i="4"/>
  <c r="B85" i="4"/>
  <c r="L84" i="4"/>
  <c r="H37" i="4" s="1"/>
  <c r="K37" i="4" s="1"/>
  <c r="L37" i="4" s="1"/>
  <c r="C84" i="4"/>
  <c r="B84" i="4"/>
  <c r="L83" i="4"/>
  <c r="H36" i="4" s="1"/>
  <c r="K36" i="4" s="1"/>
  <c r="L36" i="4" s="1"/>
  <c r="C83" i="4"/>
  <c r="B83" i="4"/>
  <c r="L82" i="4"/>
  <c r="H35" i="4" s="1"/>
  <c r="K35" i="4" s="1"/>
  <c r="D82" i="4"/>
  <c r="C82" i="4"/>
  <c r="B82" i="4"/>
  <c r="L81" i="4"/>
  <c r="H34" i="4" s="1"/>
  <c r="D81" i="4"/>
  <c r="C81" i="4"/>
  <c r="B81" i="4"/>
  <c r="L80" i="4"/>
  <c r="H33" i="4" s="1"/>
  <c r="K33" i="4" s="1"/>
  <c r="L33" i="4" s="1"/>
  <c r="D80" i="4"/>
  <c r="C80" i="4"/>
  <c r="B80" i="4"/>
  <c r="L79" i="4"/>
  <c r="D79" i="4"/>
  <c r="C79" i="4"/>
  <c r="B79" i="4"/>
  <c r="L78" i="4"/>
  <c r="D78" i="4"/>
  <c r="L77" i="4"/>
  <c r="D77" i="4"/>
  <c r="C77" i="4"/>
  <c r="B77" i="4"/>
  <c r="L76" i="4"/>
  <c r="D76" i="4"/>
  <c r="C76" i="4"/>
  <c r="B76" i="4"/>
  <c r="L75" i="4"/>
  <c r="D75" i="4"/>
  <c r="C75" i="4"/>
  <c r="B75" i="4"/>
  <c r="L74" i="4"/>
  <c r="D74" i="4"/>
  <c r="C74" i="4"/>
  <c r="B74" i="4"/>
  <c r="L73" i="4"/>
  <c r="D73" i="4"/>
  <c r="C73" i="4"/>
  <c r="B73" i="4"/>
  <c r="L72" i="4"/>
  <c r="D72" i="4"/>
  <c r="C72" i="4"/>
  <c r="B72" i="4"/>
  <c r="L71" i="4"/>
  <c r="D71" i="4"/>
  <c r="C71" i="4"/>
  <c r="B71" i="4"/>
  <c r="L70" i="4"/>
  <c r="D70" i="4"/>
  <c r="C70" i="4"/>
  <c r="B70" i="4"/>
  <c r="L69" i="4"/>
  <c r="D69" i="4"/>
  <c r="C69" i="4"/>
  <c r="B69" i="4"/>
  <c r="L68" i="4"/>
  <c r="D68" i="4"/>
  <c r="C68" i="4"/>
  <c r="B68" i="4"/>
  <c r="L67" i="4"/>
  <c r="L66" i="4"/>
  <c r="H19" i="4" s="1"/>
  <c r="K19" i="4" s="1"/>
  <c r="D66" i="4"/>
  <c r="C66" i="4"/>
  <c r="B66" i="4"/>
  <c r="L65" i="4"/>
  <c r="H18" i="4" s="1"/>
  <c r="K18" i="4" s="1"/>
  <c r="D65" i="4"/>
  <c r="C65" i="4"/>
  <c r="B65" i="4"/>
  <c r="L64" i="4"/>
  <c r="D64" i="4"/>
  <c r="C64" i="4"/>
  <c r="B64" i="4"/>
  <c r="A64" i="4"/>
  <c r="A65" i="4" s="1"/>
  <c r="A66" i="4" s="1"/>
  <c r="A69" i="4" s="1"/>
  <c r="A70" i="4" s="1"/>
  <c r="A71" i="4" s="1"/>
  <c r="A72" i="4" s="1"/>
  <c r="L63" i="4"/>
  <c r="D63" i="4"/>
  <c r="C63" i="4"/>
  <c r="B63" i="4"/>
  <c r="R49" i="4"/>
  <c r="Q49" i="4"/>
  <c r="P49" i="4"/>
  <c r="N49" i="4"/>
  <c r="M49" i="4"/>
  <c r="J49" i="4"/>
  <c r="G49" i="4"/>
  <c r="F49" i="4"/>
  <c r="K39" i="4"/>
  <c r="L39" i="4" s="1"/>
  <c r="K34" i="4"/>
  <c r="L34" i="4" s="1"/>
  <c r="K86" i="3"/>
  <c r="J86" i="3"/>
  <c r="I86" i="3"/>
  <c r="H86" i="3"/>
  <c r="G86" i="3"/>
  <c r="F86" i="3"/>
  <c r="E86" i="3"/>
  <c r="B83" i="3"/>
  <c r="B79" i="3"/>
  <c r="B78" i="3"/>
  <c r="B77" i="3"/>
  <c r="B74" i="3"/>
  <c r="B73" i="3"/>
  <c r="B72" i="3"/>
  <c r="B71" i="3"/>
  <c r="B70" i="3"/>
  <c r="B69" i="3"/>
  <c r="B68" i="3"/>
  <c r="L67" i="3"/>
  <c r="H27" i="3" s="1"/>
  <c r="B67" i="3"/>
  <c r="L66" i="3"/>
  <c r="H26" i="3" s="1"/>
  <c r="K26" i="3" s="1"/>
  <c r="B66" i="3"/>
  <c r="L65" i="3"/>
  <c r="H25" i="3" s="1"/>
  <c r="K25" i="3" s="1"/>
  <c r="B65" i="3"/>
  <c r="L64" i="3"/>
  <c r="B64" i="3"/>
  <c r="L63" i="3"/>
  <c r="H22" i="3" s="1"/>
  <c r="K22" i="3" s="1"/>
  <c r="B63" i="3"/>
  <c r="L62" i="3"/>
  <c r="B62" i="3"/>
  <c r="L61" i="3"/>
  <c r="B61" i="3"/>
  <c r="L60" i="3"/>
  <c r="B60" i="3"/>
  <c r="A60" i="3"/>
  <c r="A61" i="3" s="1"/>
  <c r="A62" i="3" s="1"/>
  <c r="L59" i="3"/>
  <c r="B59" i="3"/>
  <c r="R46" i="3"/>
  <c r="Q46" i="3"/>
  <c r="P46" i="3"/>
  <c r="N46" i="3"/>
  <c r="M46" i="3"/>
  <c r="J46" i="3"/>
  <c r="G46" i="3"/>
  <c r="F46" i="3"/>
  <c r="A18" i="3"/>
  <c r="A19" i="3" s="1"/>
  <c r="A21" i="3" s="1"/>
  <c r="A22" i="3" s="1"/>
  <c r="A23" i="3" s="1"/>
  <c r="A26" i="3" s="1"/>
  <c r="A27" i="3" s="1"/>
  <c r="A28" i="3" s="1"/>
  <c r="A30" i="3" s="1"/>
  <c r="A31" i="3" s="1"/>
  <c r="A32" i="3" s="1"/>
  <c r="A33" i="3" s="1"/>
  <c r="A34" i="3" s="1"/>
  <c r="A38" i="3" s="1"/>
  <c r="A39" i="3" s="1"/>
  <c r="A40" i="3" s="1"/>
  <c r="A41" i="3" s="1"/>
  <c r="A42" i="3" s="1"/>
  <c r="K89" i="2"/>
  <c r="J89" i="2"/>
  <c r="I89" i="2"/>
  <c r="H89" i="2"/>
  <c r="G89" i="2"/>
  <c r="F89" i="2"/>
  <c r="E89" i="2"/>
  <c r="L87" i="2"/>
  <c r="B87" i="2"/>
  <c r="L86" i="2"/>
  <c r="B86" i="2"/>
  <c r="L85" i="2"/>
  <c r="B85" i="2"/>
  <c r="L84" i="2"/>
  <c r="B84" i="2"/>
  <c r="L83" i="2"/>
  <c r="B83" i="2"/>
  <c r="L82" i="2"/>
  <c r="B82" i="2"/>
  <c r="L81" i="2"/>
  <c r="L80" i="2"/>
  <c r="B80" i="2"/>
  <c r="L78" i="2"/>
  <c r="B78" i="2"/>
  <c r="L77" i="2"/>
  <c r="B77" i="2"/>
  <c r="L76" i="2"/>
  <c r="B76" i="2"/>
  <c r="L75" i="2"/>
  <c r="B75" i="2"/>
  <c r="L74" i="2"/>
  <c r="B74" i="2"/>
  <c r="L70" i="2"/>
  <c r="D70" i="2"/>
  <c r="C70" i="2"/>
  <c r="B70" i="2"/>
  <c r="L69" i="2"/>
  <c r="H27" i="2" s="1"/>
  <c r="K27" i="2" s="1"/>
  <c r="D69" i="2"/>
  <c r="C69" i="2"/>
  <c r="B69" i="2"/>
  <c r="L67" i="2"/>
  <c r="D67" i="2"/>
  <c r="C67" i="2"/>
  <c r="B67" i="2"/>
  <c r="L66" i="2"/>
  <c r="H24" i="2" s="1"/>
  <c r="K24" i="2" s="1"/>
  <c r="D66" i="2"/>
  <c r="C66" i="2"/>
  <c r="B66" i="2"/>
  <c r="L65" i="2"/>
  <c r="H23" i="2" s="1"/>
  <c r="K23" i="2" s="1"/>
  <c r="L23" i="2" s="1"/>
  <c r="D65" i="2"/>
  <c r="C65" i="2"/>
  <c r="B65" i="2"/>
  <c r="L64" i="2"/>
  <c r="H22" i="2" s="1"/>
  <c r="K22" i="2" s="1"/>
  <c r="L22" i="2" s="1"/>
  <c r="D64" i="2"/>
  <c r="C64" i="2"/>
  <c r="B64" i="2"/>
  <c r="L63" i="2"/>
  <c r="H21" i="2" s="1"/>
  <c r="K21" i="2" s="1"/>
  <c r="L21" i="2" s="1"/>
  <c r="D63" i="2"/>
  <c r="C63" i="2"/>
  <c r="B63" i="2"/>
  <c r="L62" i="2"/>
  <c r="H20" i="2" s="1"/>
  <c r="K20" i="2" s="1"/>
  <c r="L20" i="2" s="1"/>
  <c r="D62" i="2"/>
  <c r="C62" i="2"/>
  <c r="B62" i="2"/>
  <c r="L61" i="2"/>
  <c r="H19" i="2" s="1"/>
  <c r="K19" i="2" s="1"/>
  <c r="L19" i="2" s="1"/>
  <c r="D61" i="2"/>
  <c r="C61" i="2"/>
  <c r="B61" i="2"/>
  <c r="L60" i="2"/>
  <c r="H18" i="2" s="1"/>
  <c r="K18" i="2" s="1"/>
  <c r="L18" i="2" s="1"/>
  <c r="D60" i="2"/>
  <c r="C60" i="2"/>
  <c r="B60" i="2"/>
  <c r="A60" i="2"/>
  <c r="A61" i="2" s="1"/>
  <c r="A62" i="2" s="1"/>
  <c r="A63" i="2" s="1"/>
  <c r="A64" i="2" s="1"/>
  <c r="A65" i="2" s="1"/>
  <c r="A66" i="2" s="1"/>
  <c r="A67" i="2" s="1"/>
  <c r="A68" i="2" s="1"/>
  <c r="A69" i="2" s="1"/>
  <c r="L59" i="2"/>
  <c r="D59" i="2"/>
  <c r="C59" i="2"/>
  <c r="B59" i="2"/>
  <c r="R46" i="2"/>
  <c r="Q46" i="2"/>
  <c r="P46" i="2"/>
  <c r="N46" i="2"/>
  <c r="M46" i="2"/>
  <c r="J46" i="2"/>
  <c r="J18" i="1" s="1"/>
  <c r="G46" i="2"/>
  <c r="G18" i="1" s="1"/>
  <c r="F46" i="2"/>
  <c r="A18" i="2"/>
  <c r="A19" i="2" s="1"/>
  <c r="A20" i="2" s="1"/>
  <c r="A21" i="2" s="1"/>
  <c r="A22" i="2" s="1"/>
  <c r="A23" i="2" s="1"/>
  <c r="A24" i="2" s="1"/>
  <c r="P19" i="1"/>
  <c r="N19" i="1"/>
  <c r="J19" i="1"/>
  <c r="G19" i="1"/>
  <c r="A18" i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H24" i="3" l="1"/>
  <c r="K24" i="3" s="1"/>
  <c r="H23" i="3"/>
  <c r="O26" i="3"/>
  <c r="L26" i="3"/>
  <c r="O22" i="3"/>
  <c r="L22" i="3"/>
  <c r="S22" i="3" s="1"/>
  <c r="T22" i="3" s="1"/>
  <c r="O25" i="3"/>
  <c r="L25" i="3"/>
  <c r="A70" i="2"/>
  <c r="A71" i="2" s="1"/>
  <c r="A72" i="2" s="1"/>
  <c r="A73" i="2" s="1"/>
  <c r="A74" i="2" s="1"/>
  <c r="A75" i="2" s="1"/>
  <c r="A76" i="2" s="1"/>
  <c r="A77" i="2" s="1"/>
  <c r="A78" i="2" s="1"/>
  <c r="H32" i="2"/>
  <c r="K32" i="2" s="1"/>
  <c r="L27" i="2"/>
  <c r="O27" i="2"/>
  <c r="L24" i="2"/>
  <c r="O24" i="2"/>
  <c r="H19" i="3"/>
  <c r="K19" i="3" s="1"/>
  <c r="H17" i="3"/>
  <c r="K17" i="3" s="1"/>
  <c r="H21" i="3"/>
  <c r="K21" i="3" s="1"/>
  <c r="H18" i="3"/>
  <c r="K18" i="3" s="1"/>
  <c r="O19" i="4"/>
  <c r="S19" i="4" s="1"/>
  <c r="T19" i="4" s="1"/>
  <c r="O18" i="4"/>
  <c r="S18" i="4"/>
  <c r="T18" i="4"/>
  <c r="A63" i="3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7" i="3" s="1"/>
  <c r="A78" i="3" s="1"/>
  <c r="A79" i="3" s="1"/>
  <c r="A80" i="3" s="1"/>
  <c r="A81" i="3" s="1"/>
  <c r="A82" i="3" s="1"/>
  <c r="A83" i="3" s="1"/>
  <c r="A25" i="2"/>
  <c r="A27" i="2"/>
  <c r="P50" i="4"/>
  <c r="P18" i="1" s="1"/>
  <c r="P22" i="1" s="1"/>
  <c r="P37" i="1" s="1"/>
  <c r="N50" i="4"/>
  <c r="Q50" i="4"/>
  <c r="Q18" i="1" s="1"/>
  <c r="Q22" i="1" s="1"/>
  <c r="Q37" i="1" s="1"/>
  <c r="R50" i="4"/>
  <c r="R18" i="1" s="1"/>
  <c r="R22" i="1" s="1"/>
  <c r="R37" i="1" s="1"/>
  <c r="L35" i="7"/>
  <c r="O35" i="7"/>
  <c r="O35" i="4"/>
  <c r="L35" i="4"/>
  <c r="S35" i="4" s="1"/>
  <c r="T35" i="4" s="1"/>
  <c r="O29" i="7"/>
  <c r="O36" i="6"/>
  <c r="S36" i="6" s="1"/>
  <c r="T36" i="6" s="1"/>
  <c r="F50" i="4"/>
  <c r="F18" i="1" s="1"/>
  <c r="F22" i="1" s="1"/>
  <c r="F37" i="1" s="1"/>
  <c r="L40" i="4"/>
  <c r="O40" i="4"/>
  <c r="L29" i="6"/>
  <c r="S29" i="6" s="1"/>
  <c r="T29" i="6" s="1"/>
  <c r="N18" i="1"/>
  <c r="N22" i="1" s="1"/>
  <c r="N37" i="1" s="1"/>
  <c r="O33" i="6"/>
  <c r="S33" i="6" s="1"/>
  <c r="T33" i="6" s="1"/>
  <c r="M50" i="4"/>
  <c r="M18" i="1" s="1"/>
  <c r="M22" i="1" s="1"/>
  <c r="M37" i="1" s="1"/>
  <c r="O36" i="8"/>
  <c r="S36" i="8" s="1"/>
  <c r="T36" i="8" s="1"/>
  <c r="O33" i="4"/>
  <c r="S33" i="4" s="1"/>
  <c r="T33" i="4" s="1"/>
  <c r="G50" i="4"/>
  <c r="O37" i="8"/>
  <c r="S37" i="8" s="1"/>
  <c r="T37" i="8" s="1"/>
  <c r="O28" i="8"/>
  <c r="O40" i="5"/>
  <c r="O21" i="8"/>
  <c r="S21" i="8" s="1"/>
  <c r="T21" i="8" s="1"/>
  <c r="O32" i="5"/>
  <c r="O38" i="5"/>
  <c r="S38" i="5" s="1"/>
  <c r="T38" i="5" s="1"/>
  <c r="O28" i="6"/>
  <c r="O31" i="7"/>
  <c r="S31" i="7" s="1"/>
  <c r="T31" i="7" s="1"/>
  <c r="O40" i="8"/>
  <c r="S40" i="8" s="1"/>
  <c r="T40" i="8" s="1"/>
  <c r="O31" i="5"/>
  <c r="O35" i="5"/>
  <c r="S35" i="5" s="1"/>
  <c r="T35" i="5" s="1"/>
  <c r="O36" i="5"/>
  <c r="S36" i="5" s="1"/>
  <c r="T36" i="5" s="1"/>
  <c r="O19" i="7"/>
  <c r="S19" i="7" s="1"/>
  <c r="T19" i="7" s="1"/>
  <c r="S35" i="7"/>
  <c r="T35" i="7" s="1"/>
  <c r="O22" i="8"/>
  <c r="S22" i="8" s="1"/>
  <c r="T22" i="8" s="1"/>
  <c r="O33" i="5"/>
  <c r="O40" i="7"/>
  <c r="S40" i="7" s="1"/>
  <c r="T40" i="7" s="1"/>
  <c r="O25" i="5"/>
  <c r="S25" i="5" s="1"/>
  <c r="T25" i="5" s="1"/>
  <c r="O26" i="5"/>
  <c r="S26" i="5"/>
  <c r="T26" i="5" s="1"/>
  <c r="O28" i="5"/>
  <c r="O18" i="5"/>
  <c r="O19" i="5"/>
  <c r="S19" i="5" s="1"/>
  <c r="T19" i="5" s="1"/>
  <c r="O23" i="5"/>
  <c r="S23" i="5" s="1"/>
  <c r="T23" i="5" s="1"/>
  <c r="L89" i="2"/>
  <c r="H17" i="2"/>
  <c r="K17" i="2" s="1"/>
  <c r="L17" i="2" s="1"/>
  <c r="J22" i="1"/>
  <c r="J37" i="1" s="1"/>
  <c r="O21" i="2"/>
  <c r="S21" i="2" s="1"/>
  <c r="T21" i="2" s="1"/>
  <c r="O18" i="6"/>
  <c r="S18" i="6" s="1"/>
  <c r="T18" i="6" s="1"/>
  <c r="O19" i="6"/>
  <c r="O33" i="7"/>
  <c r="O23" i="2"/>
  <c r="O37" i="4"/>
  <c r="O35" i="6"/>
  <c r="O22" i="2"/>
  <c r="O39" i="8"/>
  <c r="G22" i="1"/>
  <c r="G37" i="1" s="1"/>
  <c r="O30" i="5"/>
  <c r="S30" i="5" s="1"/>
  <c r="T30" i="5" s="1"/>
  <c r="O31" i="6"/>
  <c r="O30" i="7"/>
  <c r="O39" i="7"/>
  <c r="O32" i="6"/>
  <c r="S32" i="6" s="1"/>
  <c r="T32" i="6" s="1"/>
  <c r="O37" i="7"/>
  <c r="O23" i="8"/>
  <c r="O35" i="8"/>
  <c r="S35" i="8"/>
  <c r="T35" i="8" s="1"/>
  <c r="O38" i="7"/>
  <c r="O26" i="8"/>
  <c r="S26" i="8"/>
  <c r="T26" i="8" s="1"/>
  <c r="O38" i="8"/>
  <c r="O20" i="2"/>
  <c r="S33" i="5"/>
  <c r="T33" i="5" s="1"/>
  <c r="O29" i="5"/>
  <c r="O31" i="8"/>
  <c r="S31" i="8" s="1"/>
  <c r="T31" i="8" s="1"/>
  <c r="O18" i="2"/>
  <c r="S18" i="2" s="1"/>
  <c r="T18" i="2" s="1"/>
  <c r="J50" i="4"/>
  <c r="O37" i="5"/>
  <c r="S37" i="5" s="1"/>
  <c r="T37" i="5" s="1"/>
  <c r="O41" i="5"/>
  <c r="S41" i="5"/>
  <c r="T41" i="5" s="1"/>
  <c r="O27" i="6"/>
  <c r="S27" i="6" s="1"/>
  <c r="T27" i="6" s="1"/>
  <c r="S29" i="7"/>
  <c r="T29" i="7" s="1"/>
  <c r="O38" i="4"/>
  <c r="S38" i="4" s="1"/>
  <c r="T38" i="4" s="1"/>
  <c r="O27" i="5"/>
  <c r="O24" i="5"/>
  <c r="O39" i="6"/>
  <c r="O34" i="7"/>
  <c r="S34" i="7"/>
  <c r="T34" i="7" s="1"/>
  <c r="S25" i="8"/>
  <c r="T25" i="8" s="1"/>
  <c r="O32" i="8"/>
  <c r="S32" i="8" s="1"/>
  <c r="T32" i="8" s="1"/>
  <c r="O41" i="7"/>
  <c r="O25" i="8"/>
  <c r="O34" i="5"/>
  <c r="O29" i="8"/>
  <c r="O19" i="2"/>
  <c r="L86" i="3"/>
  <c r="O39" i="4"/>
  <c r="S39" i="4" s="1"/>
  <c r="T39" i="4" s="1"/>
  <c r="L88" i="4"/>
  <c r="H41" i="4" s="1"/>
  <c r="K41" i="4" s="1"/>
  <c r="K49" i="4" s="1"/>
  <c r="O20" i="5"/>
  <c r="S20" i="5" s="1"/>
  <c r="T20" i="5" s="1"/>
  <c r="O40" i="6"/>
  <c r="S40" i="6" s="1"/>
  <c r="T40" i="6" s="1"/>
  <c r="K17" i="5"/>
  <c r="H42" i="5"/>
  <c r="H19" i="1" s="1"/>
  <c r="K19" i="1" s="1"/>
  <c r="O33" i="8"/>
  <c r="S33" i="8" s="1"/>
  <c r="T33" i="8" s="1"/>
  <c r="O21" i="5"/>
  <c r="S21" i="5" s="1"/>
  <c r="T21" i="5" s="1"/>
  <c r="O36" i="7"/>
  <c r="O30" i="8"/>
  <c r="S30" i="8" s="1"/>
  <c r="T30" i="8" s="1"/>
  <c r="O39" i="5"/>
  <c r="S39" i="5" s="1"/>
  <c r="T39" i="5" s="1"/>
  <c r="O38" i="6"/>
  <c r="S41" i="6"/>
  <c r="T41" i="6" s="1"/>
  <c r="O18" i="7"/>
  <c r="O32" i="7"/>
  <c r="O24" i="8"/>
  <c r="S32" i="5"/>
  <c r="T32" i="5" s="1"/>
  <c r="S40" i="5"/>
  <c r="T40" i="5"/>
  <c r="O27" i="8"/>
  <c r="O41" i="8"/>
  <c r="S41" i="8" s="1"/>
  <c r="T41" i="8" s="1"/>
  <c r="O22" i="5"/>
  <c r="O30" i="6"/>
  <c r="S30" i="6" s="1"/>
  <c r="T30" i="6" s="1"/>
  <c r="O34" i="6"/>
  <c r="S34" i="6"/>
  <c r="T34" i="6" s="1"/>
  <c r="O37" i="6"/>
  <c r="S37" i="6" s="1"/>
  <c r="T37" i="6" s="1"/>
  <c r="O20" i="8"/>
  <c r="O34" i="8"/>
  <c r="S34" i="8"/>
  <c r="T34" i="8" s="1"/>
  <c r="O34" i="4"/>
  <c r="S34" i="4" s="1"/>
  <c r="T34" i="4" s="1"/>
  <c r="L80" i="5"/>
  <c r="L80" i="6"/>
  <c r="H17" i="6"/>
  <c r="O36" i="4"/>
  <c r="S36" i="4" s="1"/>
  <c r="T36" i="4" s="1"/>
  <c r="O20" i="6"/>
  <c r="S20" i="6" s="1"/>
  <c r="T20" i="6" s="1"/>
  <c r="L80" i="8"/>
  <c r="L80" i="7"/>
  <c r="H17" i="7"/>
  <c r="H17" i="8"/>
  <c r="S26" i="3" l="1"/>
  <c r="T26" i="3" s="1"/>
  <c r="S25" i="3"/>
  <c r="T25" i="3" s="1"/>
  <c r="O24" i="3"/>
  <c r="L24" i="3"/>
  <c r="S24" i="3" s="1"/>
  <c r="T24" i="3" s="1"/>
  <c r="L32" i="2"/>
  <c r="O32" i="2"/>
  <c r="S24" i="2"/>
  <c r="T24" i="2" s="1"/>
  <c r="S27" i="2"/>
  <c r="T27" i="2" s="1"/>
  <c r="L18" i="3"/>
  <c r="O18" i="3"/>
  <c r="L19" i="3"/>
  <c r="O19" i="3"/>
  <c r="L21" i="3"/>
  <c r="O21" i="3"/>
  <c r="L17" i="3"/>
  <c r="O17" i="3"/>
  <c r="K46" i="2"/>
  <c r="L41" i="4"/>
  <c r="O41" i="4"/>
  <c r="S41" i="4" s="1"/>
  <c r="T41" i="4" s="1"/>
  <c r="H49" i="4"/>
  <c r="S40" i="4"/>
  <c r="T40" i="4" s="1"/>
  <c r="S28" i="6"/>
  <c r="T28" i="6" s="1"/>
  <c r="S28" i="8"/>
  <c r="T28" i="8" s="1"/>
  <c r="L42" i="5"/>
  <c r="S31" i="5"/>
  <c r="T31" i="5" s="1"/>
  <c r="S18" i="5"/>
  <c r="T18" i="5" s="1"/>
  <c r="S28" i="5"/>
  <c r="T28" i="5" s="1"/>
  <c r="O17" i="2"/>
  <c r="O46" i="2" s="1"/>
  <c r="S20" i="2"/>
  <c r="T20" i="2" s="1"/>
  <c r="H46" i="2"/>
  <c r="H18" i="1" s="1"/>
  <c r="S24" i="8"/>
  <c r="T24" i="8" s="1"/>
  <c r="K17" i="8"/>
  <c r="H42" i="8"/>
  <c r="H25" i="1" s="1"/>
  <c r="H26" i="1" s="1"/>
  <c r="K17" i="7"/>
  <c r="H42" i="7"/>
  <c r="H21" i="1" s="1"/>
  <c r="K21" i="1" s="1"/>
  <c r="S22" i="5"/>
  <c r="T22" i="5" s="1"/>
  <c r="S39" i="8"/>
  <c r="T39" i="8" s="1"/>
  <c r="S22" i="2"/>
  <c r="T22" i="2" s="1"/>
  <c r="S34" i="5"/>
  <c r="T34" i="5" s="1"/>
  <c r="S38" i="8"/>
  <c r="T38" i="8" s="1"/>
  <c r="S31" i="6"/>
  <c r="T31" i="6" s="1"/>
  <c r="S37" i="4"/>
  <c r="T37" i="4" s="1"/>
  <c r="S33" i="7"/>
  <c r="T33" i="7" s="1"/>
  <c r="K46" i="3"/>
  <c r="S19" i="6"/>
  <c r="T19" i="6" s="1"/>
  <c r="S36" i="7"/>
  <c r="T36" i="7" s="1"/>
  <c r="L46" i="2"/>
  <c r="K17" i="6"/>
  <c r="H42" i="6"/>
  <c r="H20" i="1" s="1"/>
  <c r="K20" i="1" s="1"/>
  <c r="S35" i="6"/>
  <c r="T35" i="6" s="1"/>
  <c r="S18" i="7"/>
  <c r="T18" i="7" s="1"/>
  <c r="L42" i="7"/>
  <c r="L21" i="1" s="1"/>
  <c r="S19" i="2"/>
  <c r="T19" i="2" s="1"/>
  <c r="S27" i="8"/>
  <c r="T27" i="8" s="1"/>
  <c r="S39" i="6"/>
  <c r="T39" i="6" s="1"/>
  <c r="S32" i="7"/>
  <c r="T32" i="7" s="1"/>
  <c r="O17" i="5"/>
  <c r="O42" i="5" s="1"/>
  <c r="O19" i="1" s="1"/>
  <c r="K42" i="5"/>
  <c r="S39" i="7"/>
  <c r="T39" i="7" s="1"/>
  <c r="S29" i="8"/>
  <c r="T29" i="8" s="1"/>
  <c r="S41" i="7"/>
  <c r="T41" i="7" s="1"/>
  <c r="S24" i="5"/>
  <c r="T24" i="5" s="1"/>
  <c r="S38" i="7"/>
  <c r="T38" i="7" s="1"/>
  <c r="S23" i="8"/>
  <c r="T23" i="8" s="1"/>
  <c r="S30" i="7"/>
  <c r="T30" i="7" s="1"/>
  <c r="S38" i="6"/>
  <c r="T38" i="6" s="1"/>
  <c r="L49" i="4"/>
  <c r="S29" i="5"/>
  <c r="T29" i="5" s="1"/>
  <c r="O49" i="4"/>
  <c r="S23" i="2"/>
  <c r="T23" i="2" s="1"/>
  <c r="S20" i="8"/>
  <c r="T20" i="8" s="1"/>
  <c r="S27" i="5"/>
  <c r="T27" i="5" s="1"/>
  <c r="S37" i="7"/>
  <c r="T37" i="7" s="1"/>
  <c r="S32" i="2" l="1"/>
  <c r="T32" i="2" s="1"/>
  <c r="S17" i="3"/>
  <c r="T17" i="3" s="1"/>
  <c r="S21" i="3"/>
  <c r="T21" i="3" s="1"/>
  <c r="S19" i="3"/>
  <c r="T19" i="3" s="1"/>
  <c r="S18" i="3"/>
  <c r="T18" i="3" s="1"/>
  <c r="K50" i="4"/>
  <c r="H46" i="3"/>
  <c r="H50" i="4" s="1"/>
  <c r="S17" i="2"/>
  <c r="S49" i="4"/>
  <c r="O46" i="3"/>
  <c r="T49" i="4"/>
  <c r="K42" i="7"/>
  <c r="O17" i="7"/>
  <c r="H22" i="1"/>
  <c r="H37" i="1" s="1"/>
  <c r="K18" i="1"/>
  <c r="K42" i="8"/>
  <c r="K25" i="1" s="1"/>
  <c r="K26" i="1" s="1"/>
  <c r="O17" i="8"/>
  <c r="O42" i="8" s="1"/>
  <c r="O25" i="1" s="1"/>
  <c r="O26" i="1" s="1"/>
  <c r="L46" i="3"/>
  <c r="L19" i="1"/>
  <c r="S19" i="1" s="1"/>
  <c r="T19" i="1" s="1"/>
  <c r="S17" i="5"/>
  <c r="K42" i="6"/>
  <c r="O17" i="6"/>
  <c r="O42" i="6" s="1"/>
  <c r="O20" i="1" s="1"/>
  <c r="S46" i="2" l="1"/>
  <c r="T17" i="2"/>
  <c r="T46" i="2" s="1"/>
  <c r="L50" i="4"/>
  <c r="L18" i="1" s="1"/>
  <c r="O50" i="4"/>
  <c r="O18" i="1" s="1"/>
  <c r="O42" i="7"/>
  <c r="O21" i="1" s="1"/>
  <c r="S21" i="1" s="1"/>
  <c r="T21" i="1" s="1"/>
  <c r="S17" i="7"/>
  <c r="T46" i="3"/>
  <c r="L42" i="6"/>
  <c r="L20" i="1" s="1"/>
  <c r="S20" i="1" s="1"/>
  <c r="T20" i="1" s="1"/>
  <c r="S17" i="6"/>
  <c r="S42" i="5"/>
  <c r="T17" i="5"/>
  <c r="T42" i="5" s="1"/>
  <c r="L42" i="8"/>
  <c r="L25" i="1" s="1"/>
  <c r="L26" i="1" s="1"/>
  <c r="S17" i="8"/>
  <c r="K22" i="1"/>
  <c r="K37" i="1" s="1"/>
  <c r="T50" i="4" l="1"/>
  <c r="S46" i="3"/>
  <c r="S50" i="4" s="1"/>
  <c r="S18" i="1"/>
  <c r="T18" i="1" s="1"/>
  <c r="T22" i="1" s="1"/>
  <c r="S42" i="6"/>
  <c r="T17" i="6"/>
  <c r="T42" i="6" s="1"/>
  <c r="S42" i="8"/>
  <c r="S25" i="1" s="1"/>
  <c r="S26" i="1" s="1"/>
  <c r="T17" i="8"/>
  <c r="T42" i="8" s="1"/>
  <c r="T25" i="1" s="1"/>
  <c r="T26" i="1" s="1"/>
  <c r="O22" i="1"/>
  <c r="O37" i="1" s="1"/>
  <c r="S42" i="7"/>
  <c r="T17" i="7"/>
  <c r="T42" i="7" s="1"/>
  <c r="L22" i="1"/>
  <c r="L37" i="1" s="1"/>
  <c r="S22" i="1" l="1"/>
  <c r="S37" i="1" s="1"/>
  <c r="T37" i="1"/>
</calcChain>
</file>

<file path=xl/sharedStrings.xml><?xml version="1.0" encoding="utf-8"?>
<sst xmlns="http://schemas.openxmlformats.org/spreadsheetml/2006/main" count="1700" uniqueCount="225">
  <si>
    <t xml:space="preserve"> </t>
  </si>
  <si>
    <t xml:space="preserve">FUNCTIONAL AREA:  </t>
  </si>
  <si>
    <t>GENERAL GOVERNMENT</t>
  </si>
  <si>
    <t xml:space="preserve">DEPARTMENT/AGENCY:  </t>
  </si>
  <si>
    <t>OFFICE OF I MAGA'HAGAN GUAHAN AND I SIGUNDO MAGA'LAHEN GUAHAN</t>
  </si>
  <si>
    <t>PROGRAM:</t>
  </si>
  <si>
    <t>SUMMARY</t>
  </si>
  <si>
    <t>FUND:</t>
  </si>
  <si>
    <t>GENERAL FUND AND INDIRECT COST FUND</t>
  </si>
  <si>
    <t>Input by Department</t>
  </si>
  <si>
    <t>( A )</t>
  </si>
  <si>
    <t>( B )</t>
  </si>
  <si>
    <t>( C )</t>
  </si>
  <si>
    <t>( D )</t>
  </si>
  <si>
    <t>( E )</t>
  </si>
  <si>
    <t>( F )</t>
  </si>
  <si>
    <t>( G )</t>
  </si>
  <si>
    <t>( H )</t>
  </si>
  <si>
    <t>( I )</t>
  </si>
  <si>
    <t>( J )</t>
  </si>
  <si>
    <t>( K )</t>
  </si>
  <si>
    <t>( L )</t>
  </si>
  <si>
    <t>( M )</t>
  </si>
  <si>
    <t>( N )</t>
  </si>
  <si>
    <t>( O )</t>
  </si>
  <si>
    <t>( P )</t>
  </si>
  <si>
    <t>( Q )</t>
  </si>
  <si>
    <t>( R )</t>
  </si>
  <si>
    <t>(S)</t>
  </si>
  <si>
    <t>Increment</t>
  </si>
  <si>
    <t xml:space="preserve">              Benefits</t>
  </si>
  <si>
    <t>Position</t>
  </si>
  <si>
    <t>Name of</t>
  </si>
  <si>
    <t>Grade/</t>
  </si>
  <si>
    <t>(E+F+G+I)</t>
  </si>
  <si>
    <t xml:space="preserve">Retirement </t>
  </si>
  <si>
    <t>Retire (DDI)</t>
  </si>
  <si>
    <t>Social Security</t>
  </si>
  <si>
    <t>Medicare</t>
  </si>
  <si>
    <t>Life</t>
  </si>
  <si>
    <t>Medical</t>
  </si>
  <si>
    <t>Dental</t>
  </si>
  <si>
    <t>Total Benefits</t>
  </si>
  <si>
    <t>(J+R)</t>
  </si>
  <si>
    <t>No.</t>
  </si>
  <si>
    <t>Number</t>
  </si>
  <si>
    <t>Title</t>
  </si>
  <si>
    <t>Incumbent</t>
  </si>
  <si>
    <t>Step</t>
  </si>
  <si>
    <t>Salary</t>
  </si>
  <si>
    <t>Overtime</t>
  </si>
  <si>
    <t>Special*</t>
  </si>
  <si>
    <t>Date</t>
  </si>
  <si>
    <t>Amt.</t>
  </si>
  <si>
    <t>Subtotal</t>
  </si>
  <si>
    <t>($19.01*26PP)</t>
  </si>
  <si>
    <t>(6.2% * J)</t>
  </si>
  <si>
    <t>(1.45% * J)</t>
  </si>
  <si>
    <t>1/</t>
  </si>
  <si>
    <t>(Premium)</t>
  </si>
  <si>
    <t>(K thru Q)</t>
  </si>
  <si>
    <t>TOTAL</t>
  </si>
  <si>
    <t>GENERAL FUND</t>
  </si>
  <si>
    <t>----</t>
  </si>
  <si>
    <t>Executive Direction</t>
  </si>
  <si>
    <t>Guam Liaison Office</t>
  </si>
  <si>
    <t>Government House</t>
  </si>
  <si>
    <t>Office of I Sigundo Maga'lahen Guahan</t>
  </si>
  <si>
    <t>INDIRECT COST FUND</t>
  </si>
  <si>
    <t>Guam State Clearinghouse</t>
  </si>
  <si>
    <t>Grand Total:</t>
  </si>
  <si>
    <t>* Night Differential / Hazardous / Worker's Compensation / etc.</t>
  </si>
  <si>
    <t xml:space="preserve">GENERAL GOVERNMENT </t>
  </si>
  <si>
    <t xml:space="preserve">PROGRAM:  </t>
  </si>
  <si>
    <t>EXECUTIVE DIRECTION</t>
  </si>
  <si>
    <t xml:space="preserve">FUND:  </t>
  </si>
  <si>
    <t>Grade /</t>
  </si>
  <si>
    <t>Title  1/</t>
  </si>
  <si>
    <t>2/</t>
  </si>
  <si>
    <t>Governor</t>
  </si>
  <si>
    <t>Lourdes A. Leon Guerrero</t>
  </si>
  <si>
    <t>Special Assistant
(Chamber Administrator)</t>
  </si>
  <si>
    <t>Eliza G. Dames</t>
  </si>
  <si>
    <t>Special Assistant
(Executive Asst. to the Governor)</t>
  </si>
  <si>
    <t>Shamra L.A. Chargualaf</t>
  </si>
  <si>
    <t>Staff Assistant</t>
  </si>
  <si>
    <t>Dorothy C. Blas</t>
  </si>
  <si>
    <t>Deputy Chief of Staff</t>
  </si>
  <si>
    <t>Jon Junior M. Calvo</t>
  </si>
  <si>
    <t>Kathleen C. Cepeda</t>
  </si>
  <si>
    <t>Special Assistant (Chief Advisor on Military and Regional Affairs)</t>
  </si>
  <si>
    <t>Carlotta A. Leon Guerrero</t>
  </si>
  <si>
    <t>Robert S. Lizama</t>
  </si>
  <si>
    <t>Special Assistant (Legal Counsel)</t>
  </si>
  <si>
    <t>Special Assistant</t>
  </si>
  <si>
    <t>Jean S. Taitano</t>
  </si>
  <si>
    <t>Venido S. Torres</t>
  </si>
  <si>
    <t>Debra Jean M. Cruz</t>
  </si>
  <si>
    <t>Total:</t>
  </si>
  <si>
    <t>1/  Indicate "(LTA)" or "(Temp.)" next to Position Title (where applicable)</t>
  </si>
  <si>
    <t>Special Pay Categories</t>
  </si>
  <si>
    <t>3/</t>
  </si>
  <si>
    <t>4/</t>
  </si>
  <si>
    <t>5/</t>
  </si>
  <si>
    <t>6/</t>
  </si>
  <si>
    <t xml:space="preserve">Holiday </t>
  </si>
  <si>
    <t>Night Differential</t>
  </si>
  <si>
    <t>Nurse Sunday</t>
  </si>
  <si>
    <t xml:space="preserve">Nurse </t>
  </si>
  <si>
    <t>EMT</t>
  </si>
  <si>
    <t>Pay</t>
  </si>
  <si>
    <t>Hazard</t>
  </si>
  <si>
    <t>( D+E+F+G+H+I+J )</t>
  </si>
  <si>
    <t>10%</t>
  </si>
  <si>
    <t>8%</t>
  </si>
  <si>
    <t>1.5</t>
  </si>
  <si>
    <t>15%</t>
  </si>
  <si>
    <t>10% of reg. rate, applicable from 6pm-6am, employee must work 4 hours consecutive after 6pm for entitlement of the pay</t>
  </si>
  <si>
    <t>Applies to law enforcement personnel</t>
  </si>
  <si>
    <t>Applies to solid waste employees</t>
  </si>
  <si>
    <t>1 ½ of reg. rate of pay from 12am Friday to 12 midnight Sunday</t>
  </si>
  <si>
    <t>1 ½ of reg. rate of pay on daily work exceeding 8 hours</t>
  </si>
  <si>
    <t>Applicable only to GFD ambulatory service personnel. 15% of reg. rate of pay</t>
  </si>
  <si>
    <t>Catherine S.N. Flores</t>
  </si>
  <si>
    <t>Elaine V. Tajalle</t>
  </si>
  <si>
    <t>Special Assistant
(Community Affairs Director)</t>
  </si>
  <si>
    <t>Anthony B. Pangelinan</t>
  </si>
  <si>
    <t>Mark M. Perez</t>
  </si>
  <si>
    <t>Naomi S.D. Aquiningoc</t>
  </si>
  <si>
    <t>Ruth T. Aflague Blas</t>
  </si>
  <si>
    <t>Rommel M. Obispo</t>
  </si>
  <si>
    <t>Alfred A. Aguon</t>
  </si>
  <si>
    <t>Matthew P. Quinata</t>
  </si>
  <si>
    <t>Anton R. Ngata</t>
  </si>
  <si>
    <t>William P. Taitingfong</t>
  </si>
  <si>
    <t>GUAM LIAISON OFFICE</t>
  </si>
  <si>
    <t>Special Assistant
(Washington, D.C. Liaison)</t>
  </si>
  <si>
    <t>Madeleine Z. Bordallo</t>
  </si>
  <si>
    <t>Rosanna M. Mantanona</t>
  </si>
  <si>
    <t>GOVERNMENT HOUSE</t>
  </si>
  <si>
    <t>Special Assistant
(Government House Manager)</t>
  </si>
  <si>
    <t>Andrea M. Finona</t>
  </si>
  <si>
    <t>Virginia L. McBride</t>
  </si>
  <si>
    <t>Josefa T. Pangelinan</t>
  </si>
  <si>
    <t>OFFICE OF I SIGUNDO MAGA'LAHEN GUAHAN</t>
  </si>
  <si>
    <t>Lieutenant Governor</t>
  </si>
  <si>
    <t>Joshua F. Tenorio</t>
  </si>
  <si>
    <t>Special Assistant (Executive Assistant to the Lt. Governor)</t>
  </si>
  <si>
    <t>Josephine C. Cepeda</t>
  </si>
  <si>
    <t>Florentina A. Terlaje</t>
  </si>
  <si>
    <t>GUAM STATE CLEARINGHOUSE</t>
  </si>
  <si>
    <t>Special Assistant (Guam State Clearinghouse Director)</t>
  </si>
  <si>
    <t>Stephanie G. Flores</t>
  </si>
  <si>
    <t>Krystal J. Paco-San Agustin</t>
  </si>
  <si>
    <t>Leslie A. Travis</t>
  </si>
  <si>
    <t>Raymond Y. Blas</t>
  </si>
  <si>
    <t>Manuel B.L. Tiong</t>
  </si>
  <si>
    <t>Special Assistant
(Communications Director)</t>
  </si>
  <si>
    <t>Chief of Staff</t>
  </si>
  <si>
    <t>Rikki R.Q. Orsini</t>
  </si>
  <si>
    <t>Logan G. Reyes</t>
  </si>
  <si>
    <t>Joseph P. Mafnas</t>
  </si>
  <si>
    <t>Bernice Q. Torres</t>
  </si>
  <si>
    <t>Loraine Q. Aguon</t>
  </si>
  <si>
    <t>Jessica C. Dydasco</t>
  </si>
  <si>
    <t>Jeffrey A. Moots</t>
  </si>
  <si>
    <t>Kenneth P. Aguon</t>
  </si>
  <si>
    <t>Ely John C. Catalan</t>
  </si>
  <si>
    <t>Hill D. Leon Guerrero</t>
  </si>
  <si>
    <t>Dan-Michael A. Romulo</t>
  </si>
  <si>
    <t>Rafael M. Villa, Jr.</t>
  </si>
  <si>
    <t>1/  FY 2023 GovGuam contribution for Life Insurance is $187 per annum</t>
  </si>
  <si>
    <t>Daylin F.I. Pelletier</t>
  </si>
  <si>
    <t>Rose F. Ramsey</t>
  </si>
  <si>
    <t>Carlo J. Branch</t>
  </si>
  <si>
    <t>Evelyn U. San Agustin-Claros</t>
  </si>
  <si>
    <t>Clynton E. Ridgell</t>
  </si>
  <si>
    <t>Kevin J. Lizama-Reyes</t>
  </si>
  <si>
    <t>Joseph A. Perez</t>
  </si>
  <si>
    <t>Joseph G. Bamba</t>
  </si>
  <si>
    <t>Laurent S.F. Duenas</t>
  </si>
  <si>
    <t>Special Assistant (Policy)</t>
  </si>
  <si>
    <t>Mason V.G. Obispo</t>
  </si>
  <si>
    <t>Staff Assistant
(Central Files Administrator)</t>
  </si>
  <si>
    <t>Special Assistant
(Facilities Manager)</t>
  </si>
  <si>
    <t>Adrian Lowa J. Muna</t>
  </si>
  <si>
    <t>Natalie J. Quinata</t>
  </si>
  <si>
    <t>Christopher A. Lujan</t>
  </si>
  <si>
    <t xml:space="preserve">Christopher A. Flores </t>
  </si>
  <si>
    <t>Jose T. Castro</t>
  </si>
  <si>
    <t>Forrest C.A. Chargualaf</t>
  </si>
  <si>
    <t>Arthur U. San Agustin</t>
  </si>
  <si>
    <t>Special Asst (Municipal Affairs)</t>
  </si>
  <si>
    <t>Staff Assistant (Intern)</t>
  </si>
  <si>
    <t>Robert J.L. Barcinas</t>
  </si>
  <si>
    <t>Rudolfo Gaza</t>
  </si>
  <si>
    <t>Special Asst (Dir, Guam Marianas Regional Fusion Ctr)</t>
  </si>
  <si>
    <t xml:space="preserve">Special Assistant </t>
  </si>
  <si>
    <t>R. Arlene Santos</t>
  </si>
  <si>
    <t>Robert C. Alvarez</t>
  </si>
  <si>
    <t>Patrick Q. Finona</t>
  </si>
  <si>
    <t>Daniel G. Morris</t>
  </si>
  <si>
    <t>Ronald Taitague</t>
  </si>
  <si>
    <t>Special Assistant (Advisor on Education)</t>
  </si>
  <si>
    <t>Judith T. Won Pat</t>
  </si>
  <si>
    <t>Andrea Y. Andrus</t>
  </si>
  <si>
    <t>(J * 30.77%)</t>
  </si>
  <si>
    <t xml:space="preserve">6111001/6113001 -100-25-0200001  </t>
  </si>
  <si>
    <t xml:space="preserve">6111001/6113001 -100-25-0200001   </t>
  </si>
  <si>
    <t xml:space="preserve">6111001/6113001 -100-25-0200009     </t>
  </si>
  <si>
    <t xml:space="preserve">6111001/6113001 -100-25-0210007    </t>
  </si>
  <si>
    <t xml:space="preserve">6111001/6113001 -100-25-0300001  </t>
  </si>
  <si>
    <t>(J *30.773%)</t>
  </si>
  <si>
    <t>Jesse A. Castro</t>
  </si>
  <si>
    <t xml:space="preserve">6111001/6113001 - 632-25-0301201  </t>
  </si>
  <si>
    <t>Michaelene R. Arroyo</t>
  </si>
  <si>
    <t>Tracey L. Calvert</t>
  </si>
  <si>
    <t>Andrea Y. Johnson</t>
  </si>
  <si>
    <t>John T. Ryan</t>
  </si>
  <si>
    <t>Roy A.B. Quinata</t>
  </si>
  <si>
    <t>Andrea T. Murer</t>
  </si>
  <si>
    <t>Davina Sayama-Chargualaf</t>
  </si>
  <si>
    <t>Moises B. Gomez</t>
  </si>
  <si>
    <t>Keith Taliugyan</t>
  </si>
  <si>
    <t>2/  FY 2025 GovGuam contribution for Life Insurance is $187 per annum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</si>
</sst>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$&quot;#,##0_);\(&quot;$&quot;#,##0\)"/>
    <numFmt numFmtId="43" formatCode="_(* #,##0.00_);_(* \(#,##0.00\);_(* &quot;-&quot;??_);_(@_)"/>
    <numFmt numFmtId="164" formatCode="&quot;$&quot;#,##0"/>
  </numFmts>
  <fonts count="15">
    <font>
      <sz val="12"/>
      <name val="SWISS"/>
    </font>
    <font>
      <sz val="12"/>
      <name val="SWISS"/>
    </font>
    <font>
      <b/>
      <sz val="8"/>
      <color indexed="8"/>
      <name val="Times New Roman"/>
      <family val="1"/>
    </font>
    <font>
      <b/>
      <sz val="12"/>
      <color indexed="8"/>
      <name val="Times New Roman"/>
      <family val="1"/>
    </font>
    <font>
      <b/>
      <sz val="10"/>
      <color indexed="8"/>
      <name val="Times New Roman"/>
      <family val="1"/>
    </font>
    <font>
      <b/>
      <sz val="8"/>
      <color indexed="8"/>
      <name val="SWISS"/>
    </font>
    <font>
      <sz val="8"/>
      <color indexed="8"/>
      <name val="SWISS"/>
    </font>
    <font>
      <sz val="8"/>
      <name val="SWISS"/>
    </font>
    <font>
      <b/>
      <sz val="11"/>
      <color indexed="8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color indexed="8"/>
      <name val="SWISS"/>
    </font>
    <font>
      <sz val="8"/>
      <name val="Times New Roman"/>
      <family val="1"/>
    </font>
    <font>
      <b/>
      <sz val="7"/>
      <color indexed="8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lightGray">
        <bgColor indexed="9"/>
      </patternFill>
    </fill>
    <fill>
      <patternFill patternType="gray0625"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5">
    <border>
      <left/>
      <right/>
      <top/>
      <bottom/>
      <diagonal/>
    </border>
    <border>
      <left style="thick">
        <color indexed="8"/>
      </left>
      <right/>
      <top style="thick">
        <color indexed="8"/>
      </top>
      <bottom style="thick">
        <color indexed="8"/>
      </bottom>
      <diagonal/>
    </border>
    <border>
      <left/>
      <right/>
      <top style="thick">
        <color indexed="8"/>
      </top>
      <bottom style="thick">
        <color indexed="8"/>
      </bottom>
      <diagonal/>
    </border>
    <border>
      <left/>
      <right style="thick">
        <color indexed="8"/>
      </right>
      <top style="thick">
        <color indexed="8"/>
      </top>
      <bottom style="thick">
        <color indexed="8"/>
      </bottom>
      <diagonal/>
    </border>
    <border>
      <left style="thick">
        <color indexed="8"/>
      </left>
      <right/>
      <top/>
      <bottom/>
      <diagonal/>
    </border>
    <border>
      <left/>
      <right style="thick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3"/>
      </bottom>
      <diagonal/>
    </border>
    <border>
      <left/>
      <right style="thick">
        <color indexed="8"/>
      </right>
      <top/>
      <bottom style="thin">
        <color indexed="8"/>
      </bottom>
      <diagonal/>
    </border>
    <border>
      <left style="thick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ck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thin">
        <color indexed="8"/>
      </top>
      <bottom/>
      <diagonal/>
    </border>
    <border>
      <left/>
      <right style="thick">
        <color indexed="8"/>
      </right>
      <top style="thin">
        <color indexed="8"/>
      </top>
      <bottom/>
      <diagonal/>
    </border>
    <border>
      <left style="thick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ck">
        <color indexed="8"/>
      </left>
      <right style="thin">
        <color indexed="8"/>
      </right>
      <top/>
      <bottom style="thick">
        <color indexed="8"/>
      </bottom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/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ck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ck">
        <color indexed="8"/>
      </right>
      <top/>
      <bottom style="thick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/>
      <right style="thick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ck">
        <color auto="1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</borders>
  <cellStyleXfs count="2">
    <xf numFmtId="37" fontId="0" fillId="0" borderId="0"/>
    <xf numFmtId="43" fontId="1" fillId="0" borderId="0" applyFont="0" applyFill="0" applyBorder="0" applyAlignment="0" applyProtection="0"/>
  </cellStyleXfs>
  <cellXfs count="243">
    <xf numFmtId="37" fontId="0" fillId="0" borderId="0" xfId="0"/>
    <xf numFmtId="37" fontId="2" fillId="0" borderId="0" xfId="0" applyFont="1"/>
    <xf numFmtId="37" fontId="3" fillId="0" borderId="0" xfId="0" applyFont="1"/>
    <xf numFmtId="37" fontId="4" fillId="0" borderId="0" xfId="0" applyFont="1"/>
    <xf numFmtId="37" fontId="5" fillId="0" borderId="0" xfId="0" applyFont="1"/>
    <xf numFmtId="37" fontId="6" fillId="0" borderId="0" xfId="0" applyFont="1"/>
    <xf numFmtId="37" fontId="7" fillId="0" borderId="0" xfId="0" applyFont="1"/>
    <xf numFmtId="37" fontId="8" fillId="0" borderId="0" xfId="0" applyFont="1"/>
    <xf numFmtId="37" fontId="2" fillId="0" borderId="0" xfId="0" applyFont="1" applyAlignment="1">
      <alignment horizontal="center"/>
    </xf>
    <xf numFmtId="37" fontId="4" fillId="2" borderId="1" xfId="0" applyFont="1" applyFill="1" applyBorder="1" applyAlignment="1">
      <alignment horizontal="centerContinuous"/>
    </xf>
    <xf numFmtId="37" fontId="4" fillId="2" borderId="2" xfId="0" applyFont="1" applyFill="1" applyBorder="1" applyAlignment="1">
      <alignment horizontal="centerContinuous"/>
    </xf>
    <xf numFmtId="37" fontId="4" fillId="2" borderId="3" xfId="0" applyFont="1" applyFill="1" applyBorder="1" applyAlignment="1">
      <alignment horizontal="centerContinuous"/>
    </xf>
    <xf numFmtId="37" fontId="4" fillId="0" borderId="4" xfId="0" applyFont="1" applyBorder="1"/>
    <xf numFmtId="37" fontId="4" fillId="0" borderId="5" xfId="0" applyFont="1" applyBorder="1"/>
    <xf numFmtId="37" fontId="4" fillId="0" borderId="4" xfId="0" quotePrefix="1" applyFont="1" applyBorder="1" applyAlignment="1">
      <alignment horizontal="center"/>
    </xf>
    <xf numFmtId="37" fontId="4" fillId="0" borderId="6" xfId="0" quotePrefix="1" applyFont="1" applyBorder="1" applyAlignment="1">
      <alignment horizontal="center"/>
    </xf>
    <xf numFmtId="37" fontId="4" fillId="0" borderId="0" xfId="0" quotePrefix="1" applyFont="1" applyAlignment="1">
      <alignment horizontal="center"/>
    </xf>
    <xf numFmtId="37" fontId="4" fillId="0" borderId="7" xfId="0" quotePrefix="1" applyFont="1" applyBorder="1" applyAlignment="1">
      <alignment horizontal="center"/>
    </xf>
    <xf numFmtId="37" fontId="4" fillId="0" borderId="8" xfId="0" quotePrefix="1" applyFont="1" applyBorder="1" applyAlignment="1">
      <alignment horizontal="center"/>
    </xf>
    <xf numFmtId="37" fontId="4" fillId="0" borderId="9" xfId="0" quotePrefix="1" applyFont="1" applyBorder="1" applyAlignment="1">
      <alignment horizontal="center"/>
    </xf>
    <xf numFmtId="37" fontId="9" fillId="0" borderId="0" xfId="0" applyFont="1" applyAlignment="1">
      <alignment horizontal="center"/>
    </xf>
    <xf numFmtId="37" fontId="10" fillId="0" borderId="0" xfId="0" applyFont="1" applyAlignment="1">
      <alignment horizontal="center"/>
    </xf>
    <xf numFmtId="37" fontId="4" fillId="3" borderId="10" xfId="0" applyFont="1" applyFill="1" applyBorder="1" applyAlignment="1">
      <alignment horizontal="center"/>
    </xf>
    <xf numFmtId="37" fontId="4" fillId="0" borderId="11" xfId="0" applyFont="1" applyBorder="1" applyAlignment="1">
      <alignment horizontal="center"/>
    </xf>
    <xf numFmtId="37" fontId="4" fillId="0" borderId="12" xfId="0" applyFont="1" applyBorder="1" applyAlignment="1">
      <alignment horizontal="center"/>
    </xf>
    <xf numFmtId="37" fontId="4" fillId="0" borderId="13" xfId="0" applyFont="1" applyBorder="1" applyAlignment="1">
      <alignment horizontal="center"/>
    </xf>
    <xf numFmtId="37" fontId="4" fillId="0" borderId="14" xfId="0" applyFont="1" applyBorder="1" applyAlignment="1">
      <alignment horizontal="center"/>
    </xf>
    <xf numFmtId="37" fontId="4" fillId="0" borderId="10" xfId="0" applyFont="1" applyBorder="1" applyAlignment="1">
      <alignment horizontal="center"/>
    </xf>
    <xf numFmtId="37" fontId="4" fillId="0" borderId="16" xfId="0" applyFont="1" applyBorder="1" applyAlignment="1">
      <alignment horizontal="center"/>
    </xf>
    <xf numFmtId="37" fontId="4" fillId="0" borderId="17" xfId="0" applyFont="1" applyBorder="1" applyAlignment="1">
      <alignment horizontal="center"/>
    </xf>
    <xf numFmtId="37" fontId="4" fillId="3" borderId="18" xfId="0" applyFont="1" applyFill="1" applyBorder="1" applyAlignment="1">
      <alignment horizontal="center"/>
    </xf>
    <xf numFmtId="37" fontId="5" fillId="0" borderId="0" xfId="0" applyFont="1" applyAlignment="1">
      <alignment horizontal="center"/>
    </xf>
    <xf numFmtId="37" fontId="4" fillId="3" borderId="19" xfId="0" applyFont="1" applyFill="1" applyBorder="1" applyAlignment="1">
      <alignment horizontal="center"/>
    </xf>
    <xf numFmtId="37" fontId="4" fillId="0" borderId="20" xfId="0" applyFont="1" applyBorder="1" applyAlignment="1">
      <alignment horizontal="center"/>
    </xf>
    <xf numFmtId="37" fontId="4" fillId="0" borderId="0" xfId="0" applyFont="1" applyAlignment="1">
      <alignment horizontal="center"/>
    </xf>
    <xf numFmtId="37" fontId="4" fillId="0" borderId="5" xfId="0" applyFont="1" applyBorder="1" applyAlignment="1">
      <alignment horizontal="center"/>
    </xf>
    <xf numFmtId="37" fontId="4" fillId="3" borderId="21" xfId="0" applyFont="1" applyFill="1" applyBorder="1" applyAlignment="1">
      <alignment horizontal="center"/>
    </xf>
    <xf numFmtId="37" fontId="4" fillId="3" borderId="22" xfId="0" applyFont="1" applyFill="1" applyBorder="1" applyAlignment="1">
      <alignment horizontal="center"/>
    </xf>
    <xf numFmtId="37" fontId="4" fillId="0" borderId="23" xfId="0" applyFont="1" applyBorder="1" applyAlignment="1">
      <alignment horizontal="center"/>
    </xf>
    <xf numFmtId="37" fontId="4" fillId="0" borderId="24" xfId="0" applyFont="1" applyBorder="1" applyAlignment="1">
      <alignment horizontal="center"/>
    </xf>
    <xf numFmtId="37" fontId="4" fillId="0" borderId="25" xfId="0" applyFont="1" applyBorder="1" applyAlignment="1">
      <alignment horizontal="center"/>
    </xf>
    <xf numFmtId="37" fontId="4" fillId="0" borderId="26" xfId="0" applyFont="1" applyBorder="1" applyAlignment="1">
      <alignment horizontal="center"/>
    </xf>
    <xf numFmtId="37" fontId="4" fillId="0" borderId="27" xfId="0" applyFont="1" applyBorder="1" applyAlignment="1">
      <alignment horizontal="center"/>
    </xf>
    <xf numFmtId="37" fontId="4" fillId="0" borderId="28" xfId="0" applyFont="1" applyBorder="1" applyAlignment="1">
      <alignment horizontal="center"/>
    </xf>
    <xf numFmtId="39" fontId="4" fillId="0" borderId="22" xfId="0" applyNumberFormat="1" applyFont="1" applyBorder="1" applyAlignment="1">
      <alignment horizontal="center"/>
    </xf>
    <xf numFmtId="37" fontId="4" fillId="0" borderId="23" xfId="0" quotePrefix="1" applyFont="1" applyBorder="1" applyAlignment="1">
      <alignment horizontal="center"/>
    </xf>
    <xf numFmtId="37" fontId="4" fillId="0" borderId="29" xfId="0" quotePrefix="1" applyFont="1" applyBorder="1" applyAlignment="1">
      <alignment horizontal="center"/>
    </xf>
    <xf numFmtId="37" fontId="4" fillId="3" borderId="27" xfId="0" applyFont="1" applyFill="1" applyBorder="1" applyAlignment="1">
      <alignment horizontal="center"/>
    </xf>
    <xf numFmtId="37" fontId="4" fillId="3" borderId="28" xfId="0" applyFont="1" applyFill="1" applyBorder="1" applyAlignment="1">
      <alignment horizontal="center"/>
    </xf>
    <xf numFmtId="37" fontId="4" fillId="0" borderId="30" xfId="0" applyFont="1" applyBorder="1" applyAlignment="1">
      <alignment horizontal="center"/>
    </xf>
    <xf numFmtId="37" fontId="4" fillId="0" borderId="28" xfId="0" quotePrefix="1" applyFont="1" applyBorder="1" applyAlignment="1">
      <alignment horizontal="center"/>
    </xf>
    <xf numFmtId="49" fontId="9" fillId="4" borderId="28" xfId="0" applyNumberFormat="1" applyFont="1" applyFill="1" applyBorder="1" applyAlignment="1">
      <alignment horizontal="center"/>
    </xf>
    <xf numFmtId="49" fontId="4" fillId="0" borderId="28" xfId="0" applyNumberFormat="1" applyFont="1" applyBorder="1" applyAlignment="1">
      <alignment horizontal="center"/>
    </xf>
    <xf numFmtId="1" fontId="4" fillId="0" borderId="28" xfId="0" applyNumberFormat="1" applyFont="1" applyBorder="1"/>
    <xf numFmtId="14" fontId="4" fillId="0" borderId="28" xfId="0" quotePrefix="1" applyNumberFormat="1" applyFont="1" applyBorder="1" applyAlignment="1">
      <alignment horizontal="center"/>
    </xf>
    <xf numFmtId="37" fontId="4" fillId="0" borderId="28" xfId="0" applyFont="1" applyBorder="1"/>
    <xf numFmtId="37" fontId="4" fillId="0" borderId="30" xfId="0" applyFont="1" applyBorder="1" applyAlignment="1">
      <alignment horizontal="right"/>
    </xf>
    <xf numFmtId="38" fontId="4" fillId="0" borderId="28" xfId="1" applyNumberFormat="1" applyFont="1" applyBorder="1" applyProtection="1"/>
    <xf numFmtId="49" fontId="4" fillId="0" borderId="28" xfId="0" applyNumberFormat="1" applyFont="1" applyBorder="1" applyAlignment="1">
      <alignment horizontal="center" wrapText="1"/>
    </xf>
    <xf numFmtId="38" fontId="4" fillId="0" borderId="28" xfId="0" applyNumberFormat="1" applyFont="1" applyBorder="1"/>
    <xf numFmtId="37" fontId="4" fillId="5" borderId="28" xfId="0" quotePrefix="1" applyFont="1" applyFill="1" applyBorder="1" applyAlignment="1">
      <alignment horizontal="center"/>
    </xf>
    <xf numFmtId="49" fontId="4" fillId="5" borderId="28" xfId="0" applyNumberFormat="1" applyFont="1" applyFill="1" applyBorder="1" applyAlignment="1">
      <alignment horizontal="center"/>
    </xf>
    <xf numFmtId="38" fontId="4" fillId="5" borderId="28" xfId="0" applyNumberFormat="1" applyFont="1" applyFill="1" applyBorder="1"/>
    <xf numFmtId="14" fontId="4" fillId="5" borderId="28" xfId="0" quotePrefix="1" applyNumberFormat="1" applyFont="1" applyFill="1" applyBorder="1" applyAlignment="1">
      <alignment horizontal="center"/>
    </xf>
    <xf numFmtId="37" fontId="4" fillId="5" borderId="28" xfId="0" applyFont="1" applyFill="1" applyBorder="1"/>
    <xf numFmtId="37" fontId="4" fillId="5" borderId="30" xfId="0" applyFont="1" applyFill="1" applyBorder="1" applyAlignment="1">
      <alignment horizontal="right"/>
    </xf>
    <xf numFmtId="37" fontId="4" fillId="6" borderId="30" xfId="0" applyFont="1" applyFill="1" applyBorder="1"/>
    <xf numFmtId="37" fontId="4" fillId="0" borderId="31" xfId="0" applyFont="1" applyBorder="1" applyAlignment="1">
      <alignment horizontal="center"/>
    </xf>
    <xf numFmtId="37" fontId="4" fillId="6" borderId="30" xfId="0" quotePrefix="1" applyFont="1" applyFill="1" applyBorder="1" applyAlignment="1">
      <alignment horizontal="center"/>
    </xf>
    <xf numFmtId="5" fontId="4" fillId="0" borderId="30" xfId="0" applyNumberFormat="1" applyFont="1" applyBorder="1"/>
    <xf numFmtId="10" fontId="4" fillId="6" borderId="30" xfId="0" quotePrefix="1" applyNumberFormat="1" applyFont="1" applyFill="1" applyBorder="1" applyAlignment="1">
      <alignment horizontal="center"/>
    </xf>
    <xf numFmtId="37" fontId="12" fillId="0" borderId="0" xfId="0" applyFont="1"/>
    <xf numFmtId="37" fontId="4" fillId="0" borderId="0" xfId="0" applyFont="1" applyProtection="1">
      <protection locked="0"/>
    </xf>
    <xf numFmtId="37" fontId="2" fillId="0" borderId="0" xfId="0" applyFont="1" applyProtection="1">
      <protection locked="0"/>
    </xf>
    <xf numFmtId="37" fontId="5" fillId="0" borderId="0" xfId="0" applyFont="1" applyProtection="1">
      <protection locked="0"/>
    </xf>
    <xf numFmtId="37" fontId="6" fillId="0" borderId="0" xfId="0" applyFont="1" applyProtection="1">
      <protection locked="0"/>
    </xf>
    <xf numFmtId="37" fontId="7" fillId="0" borderId="0" xfId="0" applyFont="1" applyProtection="1">
      <protection locked="0"/>
    </xf>
    <xf numFmtId="37" fontId="2" fillId="0" borderId="0" xfId="0" applyFont="1" applyAlignment="1" applyProtection="1">
      <alignment horizontal="center"/>
      <protection locked="0"/>
    </xf>
    <xf numFmtId="37" fontId="2" fillId="2" borderId="1" xfId="0" applyFont="1" applyFill="1" applyBorder="1" applyAlignment="1">
      <alignment horizontal="centerContinuous"/>
    </xf>
    <xf numFmtId="37" fontId="2" fillId="2" borderId="2" xfId="0" applyFont="1" applyFill="1" applyBorder="1" applyAlignment="1">
      <alignment horizontal="centerContinuous"/>
    </xf>
    <xf numFmtId="37" fontId="2" fillId="2" borderId="3" xfId="0" applyFont="1" applyFill="1" applyBorder="1" applyAlignment="1">
      <alignment horizontal="centerContinuous"/>
    </xf>
    <xf numFmtId="37" fontId="2" fillId="0" borderId="4" xfId="0" applyFont="1" applyBorder="1"/>
    <xf numFmtId="37" fontId="2" fillId="0" borderId="5" xfId="0" applyFont="1" applyBorder="1"/>
    <xf numFmtId="37" fontId="2" fillId="0" borderId="4" xfId="0" quotePrefix="1" applyFont="1" applyBorder="1" applyAlignment="1">
      <alignment horizontal="center"/>
    </xf>
    <xf numFmtId="37" fontId="2" fillId="0" borderId="6" xfId="0" quotePrefix="1" applyFont="1" applyBorder="1" applyAlignment="1">
      <alignment horizontal="center"/>
    </xf>
    <xf numFmtId="37" fontId="2" fillId="0" borderId="0" xfId="0" quotePrefix="1" applyFont="1" applyAlignment="1">
      <alignment horizontal="center"/>
    </xf>
    <xf numFmtId="37" fontId="2" fillId="0" borderId="7" xfId="0" quotePrefix="1" applyFont="1" applyBorder="1" applyAlignment="1">
      <alignment horizontal="center"/>
    </xf>
    <xf numFmtId="37" fontId="2" fillId="0" borderId="8" xfId="0" quotePrefix="1" applyFont="1" applyBorder="1" applyAlignment="1">
      <alignment horizontal="center"/>
    </xf>
    <xf numFmtId="37" fontId="2" fillId="0" borderId="9" xfId="0" quotePrefix="1" applyFont="1" applyBorder="1" applyAlignment="1">
      <alignment horizontal="center"/>
    </xf>
    <xf numFmtId="37" fontId="2" fillId="3" borderId="10" xfId="0" applyFont="1" applyFill="1" applyBorder="1" applyAlignment="1">
      <alignment horizontal="center"/>
    </xf>
    <xf numFmtId="37" fontId="2" fillId="7" borderId="11" xfId="0" applyFont="1" applyFill="1" applyBorder="1" applyAlignment="1">
      <alignment horizontal="center"/>
    </xf>
    <xf numFmtId="37" fontId="2" fillId="7" borderId="0" xfId="0" applyFont="1" applyFill="1"/>
    <xf numFmtId="37" fontId="2" fillId="7" borderId="12" xfId="0" applyFont="1" applyFill="1" applyBorder="1" applyAlignment="1">
      <alignment horizontal="center"/>
    </xf>
    <xf numFmtId="37" fontId="2" fillId="7" borderId="13" xfId="0" applyFont="1" applyFill="1" applyBorder="1" applyAlignment="1">
      <alignment horizontal="center"/>
    </xf>
    <xf numFmtId="37" fontId="2" fillId="3" borderId="14" xfId="0" applyFont="1" applyFill="1" applyBorder="1" applyAlignment="1">
      <alignment horizontal="center"/>
    </xf>
    <xf numFmtId="37" fontId="2" fillId="7" borderId="16" xfId="0" applyFont="1" applyFill="1" applyBorder="1" applyAlignment="1">
      <alignment horizontal="center"/>
    </xf>
    <xf numFmtId="37" fontId="2" fillId="7" borderId="17" xfId="0" applyFont="1" applyFill="1" applyBorder="1" applyAlignment="1">
      <alignment horizontal="center"/>
    </xf>
    <xf numFmtId="37" fontId="2" fillId="3" borderId="18" xfId="0" applyFont="1" applyFill="1" applyBorder="1" applyAlignment="1">
      <alignment horizontal="center"/>
    </xf>
    <xf numFmtId="37" fontId="2" fillId="3" borderId="32" xfId="0" applyFont="1" applyFill="1" applyBorder="1" applyAlignment="1">
      <alignment horizontal="center"/>
    </xf>
    <xf numFmtId="37" fontId="2" fillId="7" borderId="20" xfId="0" applyFont="1" applyFill="1" applyBorder="1" applyAlignment="1">
      <alignment horizontal="center"/>
    </xf>
    <xf numFmtId="37" fontId="2" fillId="3" borderId="0" xfId="0" applyFont="1" applyFill="1" applyAlignment="1">
      <alignment horizontal="center"/>
    </xf>
    <xf numFmtId="37" fontId="2" fillId="3" borderId="12" xfId="0" applyFont="1" applyFill="1" applyBorder="1" applyAlignment="1">
      <alignment horizontal="center"/>
    </xf>
    <xf numFmtId="37" fontId="2" fillId="7" borderId="5" xfId="0" applyFont="1" applyFill="1" applyBorder="1" applyAlignment="1">
      <alignment horizontal="center"/>
    </xf>
    <xf numFmtId="37" fontId="2" fillId="3" borderId="21" xfId="0" applyFont="1" applyFill="1" applyBorder="1" applyAlignment="1">
      <alignment horizontal="center"/>
    </xf>
    <xf numFmtId="37" fontId="2" fillId="3" borderId="22" xfId="0" applyFont="1" applyFill="1" applyBorder="1" applyAlignment="1">
      <alignment horizontal="center"/>
    </xf>
    <xf numFmtId="37" fontId="2" fillId="7" borderId="23" xfId="0" applyFont="1" applyFill="1" applyBorder="1" applyAlignment="1">
      <alignment horizontal="center"/>
    </xf>
    <xf numFmtId="37" fontId="2" fillId="7" borderId="24" xfId="0" applyFont="1" applyFill="1" applyBorder="1" applyAlignment="1">
      <alignment horizontal="center"/>
    </xf>
    <xf numFmtId="37" fontId="2" fillId="7" borderId="25" xfId="0" applyFont="1" applyFill="1" applyBorder="1" applyAlignment="1">
      <alignment horizontal="center"/>
    </xf>
    <xf numFmtId="37" fontId="14" fillId="7" borderId="26" xfId="0" applyFont="1" applyFill="1" applyBorder="1" applyAlignment="1">
      <alignment horizontal="center"/>
    </xf>
    <xf numFmtId="37" fontId="2" fillId="3" borderId="27" xfId="0" applyFont="1" applyFill="1" applyBorder="1" applyAlignment="1">
      <alignment horizontal="center"/>
    </xf>
    <xf numFmtId="37" fontId="2" fillId="0" borderId="28" xfId="0" applyFont="1" applyBorder="1" applyAlignment="1">
      <alignment horizontal="center"/>
    </xf>
    <xf numFmtId="37" fontId="2" fillId="3" borderId="28" xfId="0" applyFont="1" applyFill="1" applyBorder="1" applyAlignment="1">
      <alignment horizontal="center"/>
    </xf>
    <xf numFmtId="39" fontId="2" fillId="3" borderId="22" xfId="0" applyNumberFormat="1" applyFont="1" applyFill="1" applyBorder="1" applyAlignment="1">
      <alignment horizontal="center"/>
    </xf>
    <xf numFmtId="37" fontId="2" fillId="7" borderId="23" xfId="0" quotePrefix="1" applyFont="1" applyFill="1" applyBorder="1" applyAlignment="1">
      <alignment horizontal="center"/>
    </xf>
    <xf numFmtId="37" fontId="2" fillId="7" borderId="29" xfId="0" quotePrefix="1" applyFont="1" applyFill="1" applyBorder="1" applyAlignment="1">
      <alignment horizontal="center"/>
    </xf>
    <xf numFmtId="37" fontId="2" fillId="0" borderId="30" xfId="0" applyFont="1" applyBorder="1" applyAlignment="1">
      <alignment horizontal="center"/>
    </xf>
    <xf numFmtId="37" fontId="2" fillId="0" borderId="28" xfId="0" quotePrefix="1" applyFont="1" applyBorder="1" applyAlignment="1">
      <alignment horizontal="center"/>
    </xf>
    <xf numFmtId="49" fontId="2" fillId="0" borderId="28" xfId="0" applyNumberFormat="1" applyFont="1" applyBorder="1" applyAlignment="1" applyProtection="1">
      <alignment horizontal="center"/>
      <protection locked="0"/>
    </xf>
    <xf numFmtId="5" fontId="2" fillId="0" borderId="30" xfId="0" applyNumberFormat="1" applyFont="1" applyBorder="1" applyAlignment="1">
      <alignment horizontal="right"/>
    </xf>
    <xf numFmtId="37" fontId="2" fillId="0" borderId="30" xfId="0" applyFont="1" applyBorder="1" applyAlignment="1">
      <alignment horizontal="right"/>
    </xf>
    <xf numFmtId="37" fontId="2" fillId="0" borderId="30" xfId="0" quotePrefix="1" applyFont="1" applyBorder="1" applyAlignment="1">
      <alignment horizontal="center"/>
    </xf>
    <xf numFmtId="49" fontId="2" fillId="0" borderId="28" xfId="0" applyNumberFormat="1" applyFont="1" applyBorder="1" applyAlignment="1" applyProtection="1">
      <alignment horizontal="center" wrapText="1"/>
      <protection locked="0"/>
    </xf>
    <xf numFmtId="49" fontId="2" fillId="0" borderId="30" xfId="0" applyNumberFormat="1" applyFont="1" applyBorder="1" applyAlignment="1" applyProtection="1">
      <alignment horizontal="center"/>
      <protection locked="0"/>
    </xf>
    <xf numFmtId="37" fontId="2" fillId="0" borderId="30" xfId="0" applyFont="1" applyBorder="1" applyAlignment="1" applyProtection="1">
      <alignment horizontal="right"/>
      <protection locked="0"/>
    </xf>
    <xf numFmtId="37" fontId="2" fillId="0" borderId="30" xfId="0" applyFont="1" applyBorder="1" applyProtection="1">
      <protection locked="0"/>
    </xf>
    <xf numFmtId="37" fontId="2" fillId="0" borderId="30" xfId="0" applyFont="1" applyBorder="1"/>
    <xf numFmtId="1" fontId="2" fillId="0" borderId="28" xfId="0" applyNumberFormat="1" applyFont="1" applyBorder="1"/>
    <xf numFmtId="14" fontId="2" fillId="0" borderId="30" xfId="0" quotePrefix="1" applyNumberFormat="1" applyFont="1" applyBorder="1" applyAlignment="1">
      <alignment horizontal="center"/>
    </xf>
    <xf numFmtId="37" fontId="2" fillId="0" borderId="28" xfId="0" applyFont="1" applyBorder="1"/>
    <xf numFmtId="38" fontId="2" fillId="0" borderId="30" xfId="0" applyNumberFormat="1" applyFont="1" applyBorder="1" applyAlignment="1" applyProtection="1">
      <alignment horizontal="right"/>
      <protection locked="0"/>
    </xf>
    <xf numFmtId="37" fontId="2" fillId="6" borderId="30" xfId="0" applyFont="1" applyFill="1" applyBorder="1"/>
    <xf numFmtId="37" fontId="2" fillId="0" borderId="31" xfId="0" applyFont="1" applyBorder="1" applyAlignment="1">
      <alignment horizontal="center"/>
    </xf>
    <xf numFmtId="37" fontId="2" fillId="6" borderId="30" xfId="0" quotePrefix="1" applyFont="1" applyFill="1" applyBorder="1" applyAlignment="1">
      <alignment horizontal="center"/>
    </xf>
    <xf numFmtId="5" fontId="2" fillId="0" borderId="30" xfId="0" applyNumberFormat="1" applyFont="1" applyBorder="1"/>
    <xf numFmtId="10" fontId="2" fillId="6" borderId="30" xfId="0" quotePrefix="1" applyNumberFormat="1" applyFont="1" applyFill="1" applyBorder="1" applyAlignment="1">
      <alignment horizontal="center"/>
    </xf>
    <xf numFmtId="37" fontId="2" fillId="2" borderId="33" xfId="0" applyFont="1" applyFill="1" applyBorder="1" applyAlignment="1">
      <alignment horizontal="centerContinuous"/>
    </xf>
    <xf numFmtId="37" fontId="2" fillId="9" borderId="33" xfId="0" applyFont="1" applyFill="1" applyBorder="1" applyAlignment="1">
      <alignment horizontal="centerContinuous"/>
    </xf>
    <xf numFmtId="37" fontId="2" fillId="9" borderId="34" xfId="0" applyFont="1" applyFill="1" applyBorder="1" applyAlignment="1">
      <alignment horizontal="centerContinuous"/>
    </xf>
    <xf numFmtId="37" fontId="2" fillId="0" borderId="4" xfId="0" applyFont="1" applyBorder="1" applyAlignment="1">
      <alignment horizontal="centerContinuous"/>
    </xf>
    <xf numFmtId="37" fontId="2" fillId="0" borderId="0" xfId="0" applyFont="1" applyAlignment="1">
      <alignment horizontal="centerContinuous"/>
    </xf>
    <xf numFmtId="37" fontId="2" fillId="0" borderId="35" xfId="0" applyFont="1" applyBorder="1" applyAlignment="1">
      <alignment horizontal="centerContinuous"/>
    </xf>
    <xf numFmtId="37" fontId="2" fillId="0" borderId="36" xfId="0" quotePrefix="1" applyFont="1" applyBorder="1" applyAlignment="1">
      <alignment horizontal="center"/>
    </xf>
    <xf numFmtId="37" fontId="2" fillId="0" borderId="37" xfId="0" applyFont="1" applyBorder="1" applyAlignment="1">
      <alignment horizontal="center"/>
    </xf>
    <xf numFmtId="37" fontId="2" fillId="0" borderId="38" xfId="0" applyFont="1" applyBorder="1" applyAlignment="1">
      <alignment horizontal="center"/>
    </xf>
    <xf numFmtId="37" fontId="2" fillId="0" borderId="39" xfId="0" quotePrefix="1" applyFont="1" applyBorder="1" applyAlignment="1">
      <alignment horizontal="center"/>
    </xf>
    <xf numFmtId="37" fontId="2" fillId="7" borderId="12" xfId="0" applyFont="1" applyFill="1" applyBorder="1" applyAlignment="1">
      <alignment horizontal="center" wrapText="1"/>
    </xf>
    <xf numFmtId="37" fontId="2" fillId="7" borderId="13" xfId="0" applyFont="1" applyFill="1" applyBorder="1" applyAlignment="1">
      <alignment horizontal="center" wrapText="1"/>
    </xf>
    <xf numFmtId="37" fontId="2" fillId="3" borderId="13" xfId="0" applyFont="1" applyFill="1" applyBorder="1" applyAlignment="1">
      <alignment horizontal="center"/>
    </xf>
    <xf numFmtId="37" fontId="2" fillId="7" borderId="24" xfId="0" quotePrefix="1" applyFont="1" applyFill="1" applyBorder="1" applyAlignment="1">
      <alignment horizontal="center"/>
    </xf>
    <xf numFmtId="49" fontId="2" fillId="0" borderId="28" xfId="0" applyNumberFormat="1" applyFont="1" applyBorder="1" applyAlignment="1">
      <alignment horizontal="center"/>
    </xf>
    <xf numFmtId="5" fontId="2" fillId="0" borderId="28" xfId="0" applyNumberFormat="1" applyFont="1" applyBorder="1"/>
    <xf numFmtId="49" fontId="2" fillId="0" borderId="28" xfId="0" applyNumberFormat="1" applyFont="1" applyBorder="1" applyAlignment="1">
      <alignment horizontal="center" wrapText="1"/>
    </xf>
    <xf numFmtId="49" fontId="2" fillId="0" borderId="30" xfId="0" applyNumberFormat="1" applyFont="1" applyBorder="1" applyAlignment="1">
      <alignment horizontal="center"/>
    </xf>
    <xf numFmtId="37" fontId="2" fillId="0" borderId="40" xfId="0" applyFont="1" applyBorder="1" applyAlignment="1" applyProtection="1">
      <alignment horizontal="right"/>
      <protection locked="0"/>
    </xf>
    <xf numFmtId="14" fontId="2" fillId="0" borderId="30" xfId="0" quotePrefix="1" applyNumberFormat="1" applyFont="1" applyBorder="1" applyAlignment="1" applyProtection="1">
      <alignment horizontal="center"/>
      <protection locked="0"/>
    </xf>
    <xf numFmtId="37" fontId="2" fillId="0" borderId="38" xfId="0" applyFont="1" applyBorder="1" applyAlignment="1" applyProtection="1">
      <alignment horizontal="right"/>
      <protection locked="0"/>
    </xf>
    <xf numFmtId="14" fontId="2" fillId="0" borderId="30" xfId="0" applyNumberFormat="1" applyFont="1" applyBorder="1" applyAlignment="1">
      <alignment horizontal="center"/>
    </xf>
    <xf numFmtId="49" fontId="10" fillId="0" borderId="30" xfId="0" applyNumberFormat="1" applyFont="1" applyBorder="1" applyAlignment="1" applyProtection="1">
      <alignment horizontal="center"/>
      <protection locked="0"/>
    </xf>
    <xf numFmtId="37" fontId="2" fillId="0" borderId="30" xfId="0" applyFont="1" applyBorder="1" applyAlignment="1" applyProtection="1">
      <alignment horizontal="center"/>
      <protection locked="0"/>
    </xf>
    <xf numFmtId="39" fontId="5" fillId="0" borderId="0" xfId="0" applyNumberFormat="1" applyFont="1"/>
    <xf numFmtId="37" fontId="2" fillId="0" borderId="41" xfId="0" quotePrefix="1" applyFont="1" applyBorder="1" applyAlignment="1" applyProtection="1">
      <alignment horizontal="center"/>
      <protection locked="0"/>
    </xf>
    <xf numFmtId="39" fontId="5" fillId="0" borderId="42" xfId="0" applyNumberFormat="1" applyFont="1" applyBorder="1"/>
    <xf numFmtId="37" fontId="5" fillId="0" borderId="42" xfId="0" applyFont="1" applyBorder="1" applyAlignment="1">
      <alignment horizontal="center"/>
    </xf>
    <xf numFmtId="37" fontId="2" fillId="0" borderId="41" xfId="0" applyFont="1" applyBorder="1"/>
    <xf numFmtId="37" fontId="2" fillId="0" borderId="41" xfId="0" applyFont="1" applyBorder="1" applyAlignment="1">
      <alignment horizontal="right"/>
    </xf>
    <xf numFmtId="37" fontId="2" fillId="0" borderId="43" xfId="0" applyFont="1" applyBorder="1" applyAlignment="1" applyProtection="1">
      <alignment horizontal="right"/>
      <protection locked="0"/>
    </xf>
    <xf numFmtId="49" fontId="2" fillId="0" borderId="40" xfId="0" applyNumberFormat="1" applyFont="1" applyBorder="1" applyAlignment="1" applyProtection="1">
      <alignment horizontal="center"/>
      <protection locked="0"/>
    </xf>
    <xf numFmtId="37" fontId="2" fillId="0" borderId="40" xfId="0" applyFont="1" applyBorder="1" applyProtection="1">
      <protection locked="0"/>
    </xf>
    <xf numFmtId="37" fontId="2" fillId="0" borderId="38" xfId="0" applyFont="1" applyBorder="1" applyProtection="1">
      <protection locked="0"/>
    </xf>
    <xf numFmtId="37" fontId="2" fillId="0" borderId="43" xfId="0" applyFont="1" applyBorder="1" applyProtection="1">
      <protection locked="0"/>
    </xf>
    <xf numFmtId="49" fontId="2" fillId="0" borderId="12" xfId="0" applyNumberFormat="1" applyFont="1" applyBorder="1" applyAlignment="1" applyProtection="1">
      <alignment horizontal="center"/>
      <protection locked="0"/>
    </xf>
    <xf numFmtId="49" fontId="2" fillId="0" borderId="41" xfId="0" applyNumberFormat="1" applyFont="1" applyBorder="1" applyAlignment="1" applyProtection="1">
      <alignment horizontal="center"/>
      <protection locked="0"/>
    </xf>
    <xf numFmtId="38" fontId="2" fillId="0" borderId="41" xfId="0" applyNumberFormat="1" applyFont="1" applyBorder="1" applyProtection="1">
      <protection locked="0"/>
    </xf>
    <xf numFmtId="49" fontId="10" fillId="0" borderId="28" xfId="0" applyNumberFormat="1" applyFont="1" applyBorder="1" applyAlignment="1" applyProtection="1">
      <alignment horizontal="center"/>
      <protection locked="0"/>
    </xf>
    <xf numFmtId="49" fontId="2" fillId="0" borderId="38" xfId="0" applyNumberFormat="1" applyFont="1" applyBorder="1" applyAlignment="1" applyProtection="1">
      <alignment horizontal="center"/>
      <protection locked="0"/>
    </xf>
    <xf numFmtId="49" fontId="10" fillId="0" borderId="41" xfId="0" applyNumberFormat="1" applyFont="1" applyBorder="1" applyAlignment="1" applyProtection="1">
      <alignment horizontal="center"/>
      <protection locked="0"/>
    </xf>
    <xf numFmtId="49" fontId="2" fillId="0" borderId="30" xfId="0" applyNumberFormat="1" applyFont="1" applyBorder="1" applyAlignment="1" applyProtection="1">
      <alignment horizontal="center" wrapText="1"/>
      <protection locked="0"/>
    </xf>
    <xf numFmtId="49" fontId="10" fillId="0" borderId="40" xfId="0" applyNumberFormat="1" applyFont="1" applyBorder="1" applyAlignment="1" applyProtection="1">
      <alignment horizontal="center"/>
      <protection locked="0"/>
    </xf>
    <xf numFmtId="49" fontId="10" fillId="0" borderId="30" xfId="0" applyNumberFormat="1" applyFont="1" applyBorder="1" applyAlignment="1">
      <alignment horizontal="center"/>
    </xf>
    <xf numFmtId="37" fontId="10" fillId="0" borderId="38" xfId="0" applyFont="1" applyBorder="1" applyProtection="1">
      <protection locked="0"/>
    </xf>
    <xf numFmtId="49" fontId="10" fillId="0" borderId="38" xfId="0" applyNumberFormat="1" applyFont="1" applyBorder="1" applyAlignment="1" applyProtection="1">
      <alignment horizontal="center"/>
      <protection locked="0"/>
    </xf>
    <xf numFmtId="49" fontId="10" fillId="0" borderId="28" xfId="0" applyNumberFormat="1" applyFont="1" applyBorder="1" applyAlignment="1">
      <alignment horizontal="center"/>
    </xf>
    <xf numFmtId="49" fontId="2" fillId="0" borderId="38" xfId="0" applyNumberFormat="1" applyFont="1" applyBorder="1" applyAlignment="1" applyProtection="1">
      <alignment horizontal="center" wrapText="1"/>
      <protection locked="0"/>
    </xf>
    <xf numFmtId="1" fontId="2" fillId="0" borderId="44" xfId="0" applyNumberFormat="1" applyFont="1" applyBorder="1"/>
    <xf numFmtId="37" fontId="2" fillId="0" borderId="44" xfId="0" applyFont="1" applyBorder="1"/>
    <xf numFmtId="37" fontId="2" fillId="0" borderId="41" xfId="0" applyFont="1" applyBorder="1" applyAlignment="1">
      <alignment horizontal="center"/>
    </xf>
    <xf numFmtId="49" fontId="2" fillId="0" borderId="28" xfId="0" applyNumberFormat="1" applyFont="1" applyBorder="1" applyAlignment="1" applyProtection="1">
      <alignment horizontal="left" wrapText="1"/>
      <protection locked="0"/>
    </xf>
    <xf numFmtId="49" fontId="10" fillId="0" borderId="30" xfId="0" applyNumberFormat="1" applyFont="1" applyBorder="1" applyAlignment="1" applyProtection="1">
      <alignment horizontal="center" vertical="center"/>
      <protection locked="0"/>
    </xf>
    <xf numFmtId="49" fontId="2" fillId="0" borderId="28" xfId="0" applyNumberFormat="1" applyFont="1" applyBorder="1" applyAlignment="1">
      <alignment horizontal="center" vertical="center"/>
    </xf>
    <xf numFmtId="49" fontId="2" fillId="8" borderId="41" xfId="0" applyNumberFormat="1" applyFont="1" applyFill="1" applyBorder="1" applyAlignment="1" applyProtection="1">
      <alignment horizontal="left" wrapText="1"/>
      <protection locked="0"/>
    </xf>
    <xf numFmtId="49" fontId="2" fillId="8" borderId="28" xfId="0" applyNumberFormat="1" applyFont="1" applyFill="1" applyBorder="1" applyAlignment="1" applyProtection="1">
      <alignment horizontal="center"/>
      <protection locked="0"/>
    </xf>
    <xf numFmtId="37" fontId="2" fillId="0" borderId="41" xfId="0" quotePrefix="1" applyFont="1" applyBorder="1" applyAlignment="1">
      <alignment horizontal="center"/>
    </xf>
    <xf numFmtId="37" fontId="8" fillId="0" borderId="0" xfId="0" applyFont="1" applyProtection="1">
      <protection locked="0"/>
    </xf>
    <xf numFmtId="164" fontId="2" fillId="0" borderId="28" xfId="0" applyNumberFormat="1" applyFont="1" applyBorder="1"/>
    <xf numFmtId="164" fontId="2" fillId="0" borderId="41" xfId="0" applyNumberFormat="1" applyFont="1" applyBorder="1" applyAlignment="1">
      <alignment horizontal="right"/>
    </xf>
    <xf numFmtId="164" fontId="2" fillId="0" borderId="30" xfId="0" applyNumberFormat="1" applyFont="1" applyBorder="1" applyAlignment="1">
      <alignment horizontal="right"/>
    </xf>
    <xf numFmtId="164" fontId="2" fillId="0" borderId="28" xfId="0" applyNumberFormat="1" applyFont="1" applyBorder="1" applyProtection="1">
      <protection locked="0"/>
    </xf>
    <xf numFmtId="164" fontId="2" fillId="8" borderId="28" xfId="0" applyNumberFormat="1" applyFont="1" applyFill="1" applyBorder="1"/>
    <xf numFmtId="164" fontId="2" fillId="8" borderId="28" xfId="0" quotePrefix="1" applyNumberFormat="1" applyFont="1" applyFill="1" applyBorder="1" applyAlignment="1">
      <alignment horizontal="center"/>
    </xf>
    <xf numFmtId="164" fontId="2" fillId="0" borderId="28" xfId="0" applyNumberFormat="1" applyFont="1" applyBorder="1" applyAlignment="1" applyProtection="1">
      <alignment horizontal="right"/>
      <protection locked="0"/>
    </xf>
    <xf numFmtId="164" fontId="2" fillId="0" borderId="30" xfId="0" applyNumberFormat="1" applyFont="1" applyBorder="1" applyProtection="1">
      <protection locked="0"/>
    </xf>
    <xf numFmtId="164" fontId="2" fillId="8" borderId="30" xfId="0" applyNumberFormat="1" applyFont="1" applyFill="1" applyBorder="1"/>
    <xf numFmtId="164" fontId="2" fillId="8" borderId="30" xfId="0" quotePrefix="1" applyNumberFormat="1" applyFont="1" applyFill="1" applyBorder="1" applyAlignment="1">
      <alignment horizontal="center"/>
    </xf>
    <xf numFmtId="164" fontId="2" fillId="0" borderId="30" xfId="0" applyNumberFormat="1" applyFont="1" applyBorder="1" applyAlignment="1" applyProtection="1">
      <alignment horizontal="right"/>
      <protection locked="0"/>
    </xf>
    <xf numFmtId="164" fontId="2" fillId="0" borderId="41" xfId="0" applyNumberFormat="1" applyFont="1" applyBorder="1" applyProtection="1">
      <protection locked="0"/>
    </xf>
    <xf numFmtId="164" fontId="2" fillId="8" borderId="41" xfId="0" applyNumberFormat="1" applyFont="1" applyFill="1" applyBorder="1"/>
    <xf numFmtId="164" fontId="2" fillId="0" borderId="30" xfId="0" applyNumberFormat="1" applyFont="1" applyBorder="1"/>
    <xf numFmtId="164" fontId="2" fillId="0" borderId="30" xfId="0" quotePrefix="1" applyNumberFormat="1" applyFont="1" applyBorder="1" applyAlignment="1">
      <alignment horizontal="center"/>
    </xf>
    <xf numFmtId="164" fontId="2" fillId="0" borderId="41" xfId="0" applyNumberFormat="1" applyFont="1" applyBorder="1"/>
    <xf numFmtId="164" fontId="2" fillId="0" borderId="41" xfId="0" applyNumberFormat="1" applyFont="1" applyBorder="1" applyAlignment="1" applyProtection="1">
      <alignment horizontal="right"/>
      <protection locked="0"/>
    </xf>
    <xf numFmtId="164" fontId="2" fillId="0" borderId="41" xfId="0" quotePrefix="1" applyNumberFormat="1" applyFont="1" applyBorder="1" applyAlignment="1">
      <alignment horizontal="center"/>
    </xf>
    <xf numFmtId="164" fontId="10" fillId="0" borderId="30" xfId="0" applyNumberFormat="1" applyFont="1" applyBorder="1" applyProtection="1">
      <protection locked="0"/>
    </xf>
    <xf numFmtId="164" fontId="2" fillId="0" borderId="0" xfId="0" applyNumberFormat="1" applyFont="1" applyProtection="1">
      <protection locked="0"/>
    </xf>
    <xf numFmtId="164" fontId="10" fillId="0" borderId="41" xfId="0" applyNumberFormat="1" applyFont="1" applyBorder="1" applyProtection="1">
      <protection locked="0"/>
    </xf>
    <xf numFmtId="164" fontId="2" fillId="0" borderId="38" xfId="0" applyNumberFormat="1" applyFont="1" applyBorder="1" applyProtection="1">
      <protection locked="0"/>
    </xf>
    <xf numFmtId="164" fontId="10" fillId="0" borderId="40" xfId="0" applyNumberFormat="1" applyFont="1" applyBorder="1" applyProtection="1">
      <protection locked="0"/>
    </xf>
    <xf numFmtId="164" fontId="2" fillId="0" borderId="43" xfId="0" applyNumberFormat="1" applyFont="1" applyBorder="1" applyProtection="1">
      <protection locked="0"/>
    </xf>
    <xf numFmtId="164" fontId="2" fillId="0" borderId="30" xfId="0" quotePrefix="1" applyNumberFormat="1" applyFont="1" applyBorder="1" applyAlignment="1" applyProtection="1">
      <alignment horizontal="center"/>
      <protection locked="0"/>
    </xf>
    <xf numFmtId="164" fontId="2" fillId="0" borderId="38" xfId="0" applyNumberFormat="1" applyFont="1" applyBorder="1" applyAlignment="1" applyProtection="1">
      <alignment horizontal="right"/>
      <protection locked="0"/>
    </xf>
    <xf numFmtId="164" fontId="2" fillId="0" borderId="12" xfId="0" applyNumberFormat="1" applyFont="1" applyBorder="1" applyProtection="1">
      <protection locked="0"/>
    </xf>
    <xf numFmtId="164" fontId="2" fillId="0" borderId="28" xfId="0" quotePrefix="1" applyNumberFormat="1" applyFont="1" applyBorder="1" applyAlignment="1">
      <alignment horizontal="center"/>
    </xf>
    <xf numFmtId="164" fontId="2" fillId="0" borderId="30" xfId="0" applyNumberFormat="1" applyFont="1" applyBorder="1" applyAlignment="1">
      <alignment horizontal="center"/>
    </xf>
    <xf numFmtId="49" fontId="2" fillId="0" borderId="0" xfId="0" applyNumberFormat="1" applyFont="1" applyAlignment="1" applyProtection="1">
      <alignment horizontal="center"/>
      <protection locked="0"/>
    </xf>
    <xf numFmtId="37" fontId="5" fillId="8" borderId="0" xfId="0" applyFont="1" applyFill="1"/>
    <xf numFmtId="49" fontId="10" fillId="8" borderId="30" xfId="0" applyNumberFormat="1" applyFont="1" applyFill="1" applyBorder="1" applyAlignment="1" applyProtection="1">
      <alignment horizontal="center"/>
      <protection locked="0"/>
    </xf>
    <xf numFmtId="49" fontId="2" fillId="8" borderId="30" xfId="0" applyNumberFormat="1" applyFont="1" applyFill="1" applyBorder="1" applyAlignment="1" applyProtection="1">
      <alignment horizontal="center"/>
      <protection locked="0"/>
    </xf>
    <xf numFmtId="164" fontId="2" fillId="8" borderId="30" xfId="0" applyNumberFormat="1" applyFont="1" applyFill="1" applyBorder="1" applyProtection="1">
      <protection locked="0"/>
    </xf>
    <xf numFmtId="164" fontId="2" fillId="8" borderId="30" xfId="0" applyNumberFormat="1" applyFont="1" applyFill="1" applyBorder="1" applyAlignment="1">
      <alignment horizontal="right"/>
    </xf>
    <xf numFmtId="164" fontId="2" fillId="8" borderId="30" xfId="0" applyNumberFormat="1" applyFont="1" applyFill="1" applyBorder="1" applyAlignment="1" applyProtection="1">
      <alignment horizontal="right"/>
      <protection locked="0"/>
    </xf>
    <xf numFmtId="49" fontId="2" fillId="8" borderId="28" xfId="0" applyNumberFormat="1" applyFont="1" applyFill="1" applyBorder="1" applyAlignment="1">
      <alignment horizontal="center"/>
    </xf>
    <xf numFmtId="49" fontId="2" fillId="8" borderId="30" xfId="0" applyNumberFormat="1" applyFont="1" applyFill="1" applyBorder="1" applyAlignment="1">
      <alignment horizontal="center"/>
    </xf>
    <xf numFmtId="164" fontId="2" fillId="8" borderId="43" xfId="0" applyNumberFormat="1" applyFont="1" applyFill="1" applyBorder="1" applyProtection="1">
      <protection locked="0"/>
    </xf>
    <xf numFmtId="164" fontId="2" fillId="8" borderId="30" xfId="0" quotePrefix="1" applyNumberFormat="1" applyFont="1" applyFill="1" applyBorder="1" applyAlignment="1" applyProtection="1">
      <alignment horizontal="center"/>
      <protection locked="0"/>
    </xf>
    <xf numFmtId="164" fontId="2" fillId="8" borderId="38" xfId="0" applyNumberFormat="1" applyFont="1" applyFill="1" applyBorder="1" applyAlignment="1" applyProtection="1">
      <alignment horizontal="right"/>
      <protection locked="0"/>
    </xf>
    <xf numFmtId="49" fontId="2" fillId="0" borderId="41" xfId="0" applyNumberFormat="1" applyFont="1" applyBorder="1" applyAlignment="1">
      <alignment horizontal="center"/>
    </xf>
    <xf numFmtId="37" fontId="4" fillId="0" borderId="14" xfId="0" applyFont="1" applyBorder="1" applyAlignment="1">
      <alignment horizontal="center" vertical="center"/>
    </xf>
    <xf numFmtId="37" fontId="11" fillId="0" borderId="15" xfId="0" applyFont="1" applyBorder="1" applyAlignment="1">
      <alignment horizontal="center" vertical="center"/>
    </xf>
    <xf numFmtId="37" fontId="11" fillId="0" borderId="6" xfId="0" applyFont="1" applyBorder="1" applyAlignment="1">
      <alignment horizontal="center" vertical="center"/>
    </xf>
    <xf numFmtId="37" fontId="11" fillId="0" borderId="8" xfId="0" applyFont="1" applyBorder="1" applyAlignment="1">
      <alignment horizontal="center" vertical="center"/>
    </xf>
    <xf numFmtId="37" fontId="2" fillId="7" borderId="14" xfId="0" applyFont="1" applyFill="1" applyBorder="1" applyAlignment="1">
      <alignment horizontal="center" vertical="center"/>
    </xf>
    <xf numFmtId="37" fontId="13" fillId="7" borderId="15" xfId="0" applyFont="1" applyFill="1" applyBorder="1" applyAlignment="1">
      <alignment horizontal="center" vertical="center"/>
    </xf>
    <xf numFmtId="37" fontId="13" fillId="7" borderId="6" xfId="0" applyFont="1" applyFill="1" applyBorder="1" applyAlignment="1">
      <alignment horizontal="center" vertical="center"/>
    </xf>
    <xf numFmtId="37" fontId="13" fillId="7" borderId="8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7D826A-7B4B-4EF6-B0DD-5DFD53D6CBCB}">
  <sheetPr>
    <tabColor theme="1"/>
  </sheetPr>
  <dimension ref="A1:BV108"/>
  <sheetViews>
    <sheetView topLeftCell="A4" zoomScaleNormal="100" zoomScaleSheetLayoutView="100" workbookViewId="0">
      <selection activeCell="O18" sqref="O18"/>
    </sheetView>
  </sheetViews>
  <sheetFormatPr defaultColWidth="8.88671875" defaultRowHeight="11.25"/>
  <cols>
    <col min="1" max="1" width="3.6640625" style="6" customWidth="1"/>
    <col min="2" max="2" width="8.44140625" style="6" customWidth="1"/>
    <col min="3" max="3" width="20.5546875" style="6" customWidth="1"/>
    <col min="4" max="4" width="15.88671875" style="6" customWidth="1"/>
    <col min="5" max="5" width="8" style="6" customWidth="1"/>
    <col min="6" max="6" width="11.109375" style="6" bestFit="1" customWidth="1"/>
    <col min="7" max="8" width="9.88671875" style="6" customWidth="1"/>
    <col min="9" max="9" width="9.44140625" style="6" customWidth="1"/>
    <col min="10" max="10" width="9.88671875" style="6" customWidth="1"/>
    <col min="11" max="11" width="11.88671875" style="6" customWidth="1"/>
    <col min="12" max="12" width="13" style="6" customWidth="1"/>
    <col min="13" max="13" width="14.88671875" style="6" customWidth="1"/>
    <col min="14" max="14" width="12.88671875" style="6" customWidth="1"/>
    <col min="15" max="15" width="11" style="6" customWidth="1"/>
    <col min="16" max="16" width="8.88671875" style="6" customWidth="1"/>
    <col min="17" max="17" width="11" style="6" customWidth="1"/>
    <col min="18" max="18" width="10.88671875" style="6" customWidth="1"/>
    <col min="19" max="19" width="13.44140625" style="6" customWidth="1"/>
    <col min="20" max="20" width="14.88671875" style="6" customWidth="1"/>
    <col min="21" max="16384" width="8.88671875" style="6"/>
  </cols>
  <sheetData>
    <row r="1" spans="1:74" ht="20.100000000000001" customHeight="1">
      <c r="A1" s="1"/>
      <c r="B1" s="1"/>
      <c r="C1" s="1"/>
      <c r="D1" s="1"/>
      <c r="E1" s="1"/>
      <c r="F1" s="2" t="s">
        <v>0</v>
      </c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3" t="s">
        <v>0</v>
      </c>
      <c r="T1" s="1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</row>
    <row r="2" spans="1:74" ht="20.100000000000001" customHeight="1">
      <c r="A2" s="7" t="s">
        <v>1</v>
      </c>
      <c r="B2" s="7"/>
      <c r="C2" s="7"/>
      <c r="D2" s="7" t="s">
        <v>2</v>
      </c>
      <c r="E2" s="7"/>
      <c r="F2" s="7" t="s">
        <v>0</v>
      </c>
      <c r="G2" s="7"/>
      <c r="H2" s="7"/>
      <c r="I2" s="7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</row>
    <row r="3" spans="1:74" ht="20.100000000000001" customHeight="1">
      <c r="A3" s="7"/>
      <c r="B3" s="7"/>
      <c r="C3" s="7"/>
      <c r="D3" s="7"/>
      <c r="E3" s="7"/>
      <c r="F3" s="7"/>
      <c r="G3" s="7"/>
      <c r="H3" s="7"/>
      <c r="I3" s="7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</row>
    <row r="4" spans="1:74" ht="20.100000000000001" customHeight="1">
      <c r="A4" s="7" t="s">
        <v>3</v>
      </c>
      <c r="B4" s="7"/>
      <c r="C4" s="7"/>
      <c r="D4" s="7" t="s">
        <v>4</v>
      </c>
      <c r="E4" s="7"/>
      <c r="F4" s="7"/>
      <c r="G4" s="7"/>
      <c r="H4" s="7"/>
      <c r="I4" s="7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</row>
    <row r="5" spans="1:74" ht="20.100000000000001" customHeight="1">
      <c r="A5" s="7"/>
      <c r="B5" s="7"/>
      <c r="C5" s="7"/>
      <c r="D5" s="7"/>
      <c r="E5" s="7"/>
      <c r="F5" s="7"/>
      <c r="G5" s="7"/>
      <c r="H5" s="7"/>
      <c r="I5" s="7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</row>
    <row r="6" spans="1:74" ht="20.100000000000001" customHeight="1">
      <c r="A6" s="7" t="s">
        <v>5</v>
      </c>
      <c r="B6" s="7"/>
      <c r="C6" s="7"/>
      <c r="D6" s="7" t="s">
        <v>6</v>
      </c>
      <c r="E6" s="7"/>
      <c r="F6" s="7"/>
      <c r="G6" s="7"/>
      <c r="H6" s="7"/>
      <c r="I6" s="7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</row>
    <row r="7" spans="1:74" ht="20.100000000000001" customHeight="1">
      <c r="A7" s="7"/>
      <c r="B7" s="7"/>
      <c r="C7" s="7"/>
      <c r="D7" s="7"/>
      <c r="E7" s="7"/>
      <c r="F7" s="7"/>
      <c r="G7" s="7"/>
      <c r="H7" s="7"/>
      <c r="I7" s="7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</row>
    <row r="8" spans="1:74" ht="20.100000000000001" customHeight="1">
      <c r="A8" s="7" t="s">
        <v>7</v>
      </c>
      <c r="B8" s="7"/>
      <c r="C8" s="7"/>
      <c r="D8" s="7" t="s">
        <v>8</v>
      </c>
      <c r="E8" s="7"/>
      <c r="F8" s="7"/>
      <c r="G8" s="7"/>
      <c r="H8" s="7"/>
      <c r="I8" s="7"/>
      <c r="J8" s="1"/>
      <c r="K8" s="1"/>
      <c r="L8" s="8"/>
      <c r="M8" s="8"/>
      <c r="N8" s="8"/>
      <c r="O8" s="8"/>
      <c r="P8" s="8"/>
      <c r="Q8" s="8"/>
      <c r="R8" s="8"/>
      <c r="S8" s="8"/>
      <c r="T8" s="1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</row>
    <row r="9" spans="1:74" ht="20.100000000000001" customHeight="1">
      <c r="A9" s="1"/>
      <c r="B9" s="1"/>
      <c r="C9" s="1"/>
      <c r="D9" s="1"/>
      <c r="E9" s="1"/>
      <c r="F9"/>
      <c r="G9"/>
      <c r="H9"/>
      <c r="I9"/>
      <c r="J9"/>
      <c r="K9" s="1"/>
      <c r="L9" s="1" t="s">
        <v>0</v>
      </c>
      <c r="M9" s="1"/>
      <c r="N9" s="1"/>
      <c r="O9" s="1"/>
      <c r="P9" s="1"/>
      <c r="Q9"/>
      <c r="R9"/>
      <c r="S9" s="1"/>
      <c r="T9" s="1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</row>
    <row r="10" spans="1:74" ht="20.100000000000001" customHeight="1" thickBot="1">
      <c r="A10" s="1"/>
      <c r="B10" s="1"/>
      <c r="C10" s="1"/>
      <c r="D10" s="1"/>
      <c r="E10" s="1"/>
      <c r="F10"/>
      <c r="G10"/>
      <c r="H10"/>
      <c r="I10"/>
      <c r="J10"/>
      <c r="K10" s="1"/>
      <c r="L10" s="1"/>
      <c r="M10" s="1"/>
      <c r="N10" s="1"/>
      <c r="O10" s="1"/>
      <c r="P10" s="1"/>
      <c r="Q10"/>
      <c r="R10"/>
      <c r="S10" s="1"/>
      <c r="T10" s="1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</row>
    <row r="11" spans="1:74" ht="20.100000000000001" customHeight="1" thickTop="1" thickBot="1">
      <c r="A11" s="3"/>
      <c r="B11" s="9" t="s">
        <v>9</v>
      </c>
      <c r="C11" s="10"/>
      <c r="D11" s="10"/>
      <c r="E11" s="10"/>
      <c r="F11" s="10"/>
      <c r="G11" s="10"/>
      <c r="H11" s="10"/>
      <c r="I11" s="10"/>
      <c r="J11" s="11"/>
      <c r="K11" s="3"/>
      <c r="L11" s="3"/>
      <c r="M11" s="3"/>
      <c r="N11" s="3"/>
      <c r="O11" s="3"/>
      <c r="P11" s="3"/>
      <c r="Q11" s="9" t="s">
        <v>9</v>
      </c>
      <c r="R11" s="11"/>
      <c r="S11" s="3"/>
      <c r="T11" s="3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</row>
    <row r="12" spans="1:74" ht="20.100000000000001" customHeight="1" thickTop="1">
      <c r="A12" s="3"/>
      <c r="B12" s="12"/>
      <c r="C12" s="3"/>
      <c r="D12" s="3"/>
      <c r="E12" s="3"/>
      <c r="F12" s="3"/>
      <c r="G12" s="3"/>
      <c r="H12" s="3"/>
      <c r="I12" s="3"/>
      <c r="J12" s="13"/>
      <c r="K12" s="3"/>
      <c r="L12" s="3"/>
      <c r="M12" s="3"/>
      <c r="N12" s="3"/>
      <c r="O12" s="3"/>
      <c r="P12" s="3"/>
      <c r="Q12" s="12"/>
      <c r="R12" s="13"/>
      <c r="S12" s="3"/>
      <c r="T12" s="3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</row>
    <row r="13" spans="1:74" ht="20.100000000000001" customHeight="1">
      <c r="A13" s="3"/>
      <c r="B13" s="14" t="s">
        <v>10</v>
      </c>
      <c r="C13" s="15" t="s">
        <v>11</v>
      </c>
      <c r="D13" s="16" t="s">
        <v>12</v>
      </c>
      <c r="E13" s="15" t="s">
        <v>13</v>
      </c>
      <c r="F13" s="16" t="s">
        <v>14</v>
      </c>
      <c r="G13" s="17" t="s">
        <v>15</v>
      </c>
      <c r="H13" s="17" t="s">
        <v>16</v>
      </c>
      <c r="I13" s="17" t="s">
        <v>17</v>
      </c>
      <c r="J13" s="18" t="s">
        <v>18</v>
      </c>
      <c r="K13" s="15" t="s">
        <v>19</v>
      </c>
      <c r="L13" s="15" t="s">
        <v>20</v>
      </c>
      <c r="M13" s="16" t="s">
        <v>21</v>
      </c>
      <c r="N13" s="16" t="s">
        <v>22</v>
      </c>
      <c r="O13" s="16" t="s">
        <v>23</v>
      </c>
      <c r="P13" s="16" t="s">
        <v>24</v>
      </c>
      <c r="Q13" s="19" t="s">
        <v>25</v>
      </c>
      <c r="R13" s="18" t="s">
        <v>26</v>
      </c>
      <c r="S13" s="19" t="s">
        <v>27</v>
      </c>
      <c r="T13" s="20" t="s">
        <v>28</v>
      </c>
      <c r="U13" s="21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</row>
    <row r="14" spans="1:74" ht="20.100000000000001" customHeight="1">
      <c r="A14" s="22"/>
      <c r="B14" s="23" t="s">
        <v>0</v>
      </c>
      <c r="C14" s="3"/>
      <c r="D14" s="24" t="s">
        <v>0</v>
      </c>
      <c r="E14" s="24" t="s">
        <v>0</v>
      </c>
      <c r="F14" s="24" t="s">
        <v>0</v>
      </c>
      <c r="G14" s="25"/>
      <c r="H14" s="25" t="s">
        <v>0</v>
      </c>
      <c r="I14" s="235" t="s">
        <v>29</v>
      </c>
      <c r="J14" s="236"/>
      <c r="K14" s="26" t="s">
        <v>0</v>
      </c>
      <c r="L14" s="27"/>
      <c r="M14" s="26"/>
      <c r="N14" s="26"/>
      <c r="O14" s="26" t="s">
        <v>30</v>
      </c>
      <c r="P14" s="26"/>
      <c r="Q14" s="28"/>
      <c r="R14" s="29"/>
      <c r="S14" s="30"/>
      <c r="T14" s="30"/>
      <c r="U14" s="31"/>
      <c r="V14" s="31"/>
      <c r="W14" s="31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</row>
    <row r="15" spans="1:74" ht="20.100000000000001" customHeight="1">
      <c r="A15" s="32"/>
      <c r="B15" s="33" t="s">
        <v>31</v>
      </c>
      <c r="C15" s="25" t="s">
        <v>31</v>
      </c>
      <c r="D15" s="25" t="s">
        <v>32</v>
      </c>
      <c r="E15" s="25" t="s">
        <v>33</v>
      </c>
      <c r="F15" s="25" t="s">
        <v>0</v>
      </c>
      <c r="G15" s="25"/>
      <c r="H15" s="25" t="s">
        <v>0</v>
      </c>
      <c r="I15" s="237"/>
      <c r="J15" s="238"/>
      <c r="K15" s="34" t="s">
        <v>34</v>
      </c>
      <c r="L15" s="24" t="s">
        <v>35</v>
      </c>
      <c r="M15" s="24" t="s">
        <v>36</v>
      </c>
      <c r="N15" s="24" t="s">
        <v>37</v>
      </c>
      <c r="O15" s="24" t="s">
        <v>38</v>
      </c>
      <c r="P15" s="27" t="s">
        <v>39</v>
      </c>
      <c r="Q15" s="23" t="s">
        <v>40</v>
      </c>
      <c r="R15" s="35" t="s">
        <v>41</v>
      </c>
      <c r="S15" s="30" t="s">
        <v>42</v>
      </c>
      <c r="T15" s="36" t="s">
        <v>43</v>
      </c>
      <c r="U15" s="31"/>
      <c r="V15" s="31"/>
      <c r="W15" s="31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</row>
    <row r="16" spans="1:74" ht="20.100000000000001" customHeight="1" thickBot="1">
      <c r="A16" s="37" t="s">
        <v>44</v>
      </c>
      <c r="B16" s="38" t="s">
        <v>45</v>
      </c>
      <c r="C16" s="39" t="s">
        <v>46</v>
      </c>
      <c r="D16" s="39" t="s">
        <v>47</v>
      </c>
      <c r="E16" s="39" t="s">
        <v>48</v>
      </c>
      <c r="F16" s="39" t="s">
        <v>49</v>
      </c>
      <c r="G16" s="39" t="s">
        <v>50</v>
      </c>
      <c r="H16" s="39" t="s">
        <v>51</v>
      </c>
      <c r="I16" s="40" t="s">
        <v>52</v>
      </c>
      <c r="J16" s="41" t="s">
        <v>53</v>
      </c>
      <c r="K16" s="42" t="s">
        <v>54</v>
      </c>
      <c r="L16" s="43" t="s">
        <v>206</v>
      </c>
      <c r="M16" s="43" t="s">
        <v>55</v>
      </c>
      <c r="N16" s="43" t="s">
        <v>56</v>
      </c>
      <c r="O16" s="43" t="s">
        <v>57</v>
      </c>
      <c r="P16" s="44" t="s">
        <v>58</v>
      </c>
      <c r="Q16" s="45" t="s">
        <v>59</v>
      </c>
      <c r="R16" s="46" t="s">
        <v>59</v>
      </c>
      <c r="S16" s="47" t="s">
        <v>60</v>
      </c>
      <c r="T16" s="48" t="s">
        <v>61</v>
      </c>
      <c r="U16" s="31"/>
      <c r="V16" s="31"/>
      <c r="W16" s="31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</row>
    <row r="17" spans="1:74" ht="20.100000000000001" customHeight="1" thickTop="1">
      <c r="A17" s="49">
        <v>1</v>
      </c>
      <c r="B17" s="50"/>
      <c r="C17" s="51" t="s">
        <v>62</v>
      </c>
      <c r="D17" s="52"/>
      <c r="E17" s="52"/>
      <c r="F17" s="53"/>
      <c r="G17" s="53"/>
      <c r="H17" s="53"/>
      <c r="I17" s="54"/>
      <c r="J17" s="55"/>
      <c r="K17" s="56"/>
      <c r="L17" s="56"/>
      <c r="M17" s="56"/>
      <c r="N17" s="56"/>
      <c r="O17" s="56"/>
      <c r="P17" s="56"/>
      <c r="Q17" s="56"/>
      <c r="R17" s="56"/>
      <c r="S17" s="56"/>
      <c r="T17" s="56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</row>
    <row r="18" spans="1:74" ht="19.7" customHeight="1">
      <c r="A18" s="49">
        <f t="shared" ref="A18:A36" si="0">A17+1</f>
        <v>2</v>
      </c>
      <c r="B18" s="50" t="s">
        <v>63</v>
      </c>
      <c r="C18" s="52" t="s">
        <v>64</v>
      </c>
      <c r="D18" s="52" t="s">
        <v>63</v>
      </c>
      <c r="E18" s="52" t="s">
        <v>63</v>
      </c>
      <c r="F18" s="57">
        <f>SUM('(Current) - ED (3)'!F50)</f>
        <v>3824852</v>
      </c>
      <c r="G18" s="57">
        <f>SUM('(Current) - ED (1)'!G46)</f>
        <v>0</v>
      </c>
      <c r="H18" s="57">
        <f>SUM('(Current) - ED (1)'!H46)</f>
        <v>0</v>
      </c>
      <c r="I18" s="54" t="s">
        <v>63</v>
      </c>
      <c r="J18" s="57">
        <f>SUM('(Current) - ED (1)'!J46)</f>
        <v>0</v>
      </c>
      <c r="K18" s="57">
        <f t="shared" ref="K18:K21" si="1">(+F18+G18+H18+J18)</f>
        <v>3824852</v>
      </c>
      <c r="L18" s="57">
        <f>SUM('(Current) - ED (3)'!L50)</f>
        <v>1176910</v>
      </c>
      <c r="M18" s="57">
        <f>SUM('(Current) - ED (3)'!M50)</f>
        <v>19305</v>
      </c>
      <c r="N18" s="57">
        <f>SUM('(Current) - ED (1)'!N46)</f>
        <v>0</v>
      </c>
      <c r="O18" s="57">
        <f>SUM('(Current) - ED (3)'!O50)</f>
        <v>55471</v>
      </c>
      <c r="P18" s="57">
        <f>SUM('(Current) - ED (3)'!P50)</f>
        <v>10659</v>
      </c>
      <c r="Q18" s="57">
        <f>SUM('(Current) - ED (3)'!Q50)</f>
        <v>471014</v>
      </c>
      <c r="R18" s="57">
        <f>SUM('(Current) - ED (3)'!R50)</f>
        <v>23847</v>
      </c>
      <c r="S18" s="57">
        <f>+L18+M18+N18+O18+P18+Q18+R18</f>
        <v>1757206</v>
      </c>
      <c r="T18" s="57">
        <f>+K18+S18</f>
        <v>5582058</v>
      </c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</row>
    <row r="19" spans="1:74" ht="19.7" customHeight="1">
      <c r="A19" s="49">
        <f t="shared" si="0"/>
        <v>3</v>
      </c>
      <c r="B19" s="50" t="s">
        <v>63</v>
      </c>
      <c r="C19" s="58" t="s">
        <v>65</v>
      </c>
      <c r="D19" s="52" t="s">
        <v>63</v>
      </c>
      <c r="E19" s="52" t="s">
        <v>63</v>
      </c>
      <c r="F19" s="57">
        <f>SUM('(Current) - GLO'!F42)</f>
        <v>120183</v>
      </c>
      <c r="G19" s="59">
        <f>SUM('(Current) - GLO'!G42)</f>
        <v>0</v>
      </c>
      <c r="H19" s="59">
        <f>SUM('(Current) - GLO'!H42)</f>
        <v>0</v>
      </c>
      <c r="I19" s="54" t="s">
        <v>63</v>
      </c>
      <c r="J19" s="55">
        <f>SUM('(Current) - GLO'!J42)</f>
        <v>0</v>
      </c>
      <c r="K19" s="56">
        <f t="shared" si="1"/>
        <v>120183</v>
      </c>
      <c r="L19" s="56">
        <f>SUM('(Current) - GLO'!L42)</f>
        <v>36980</v>
      </c>
      <c r="M19" s="56">
        <f>SUM('(Current) - GLO'!M42)</f>
        <v>495</v>
      </c>
      <c r="N19" s="56">
        <f>SUM('(Current) - GLO'!N42)</f>
        <v>0</v>
      </c>
      <c r="O19" s="56">
        <f>SUM('(Current) - GLO'!O42)</f>
        <v>1743</v>
      </c>
      <c r="P19" s="56">
        <f>SUM('(Current) - GLO'!P42)</f>
        <v>187</v>
      </c>
      <c r="Q19" s="56">
        <f>SUM('(Current) - GLO'!Q42)</f>
        <v>21918</v>
      </c>
      <c r="R19" s="56">
        <f>SUM('(Current) - GLO'!R42)</f>
        <v>0</v>
      </c>
      <c r="S19" s="56">
        <f>+L19+M19+N19+O19+P19+Q19+R19</f>
        <v>61323</v>
      </c>
      <c r="T19" s="56">
        <f>+K19+S19</f>
        <v>181506</v>
      </c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</row>
    <row r="20" spans="1:74" ht="19.7" customHeight="1">
      <c r="A20" s="49">
        <f t="shared" si="0"/>
        <v>4</v>
      </c>
      <c r="B20" s="50" t="s">
        <v>63</v>
      </c>
      <c r="C20" s="52" t="s">
        <v>66</v>
      </c>
      <c r="D20" s="52" t="s">
        <v>63</v>
      </c>
      <c r="E20" s="52" t="s">
        <v>63</v>
      </c>
      <c r="F20" s="57">
        <f>SUM('(Current) - GH'!F42)</f>
        <v>277863</v>
      </c>
      <c r="G20" s="59">
        <f>SUM('(Current) - GH'!G42)</f>
        <v>0</v>
      </c>
      <c r="H20" s="59">
        <f>SUM('(Current) - GH'!H42)</f>
        <v>0</v>
      </c>
      <c r="I20" s="54" t="s">
        <v>63</v>
      </c>
      <c r="J20" s="55">
        <f>SUM('(Current) - GH'!J42)</f>
        <v>0</v>
      </c>
      <c r="K20" s="56">
        <f t="shared" si="1"/>
        <v>277863</v>
      </c>
      <c r="L20" s="56">
        <f>SUM('(Current) - GH'!L42)</f>
        <v>85499</v>
      </c>
      <c r="M20" s="56">
        <f>SUM('(Current) - GH'!M42)</f>
        <v>2970</v>
      </c>
      <c r="N20" s="56">
        <f>SUM('(Current) - GH'!N42)</f>
        <v>0</v>
      </c>
      <c r="O20" s="56">
        <f>SUM('(Current) - GH'!O42)</f>
        <v>4030</v>
      </c>
      <c r="P20" s="56">
        <f>SUM('(Current) - GH'!P42)</f>
        <v>1496</v>
      </c>
      <c r="Q20" s="56">
        <f>SUM('(Current) - GH'!Q42)</f>
        <v>73308</v>
      </c>
      <c r="R20" s="56">
        <f>SUM('(Current) - GH'!R42)</f>
        <v>2013</v>
      </c>
      <c r="S20" s="56">
        <f>+L20+M20+N20+O20+P20+Q20+R20</f>
        <v>169316</v>
      </c>
      <c r="T20" s="56">
        <f>+K20+S20</f>
        <v>447179</v>
      </c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</row>
    <row r="21" spans="1:74" ht="30.6" customHeight="1">
      <c r="A21" s="49">
        <f t="shared" si="0"/>
        <v>5</v>
      </c>
      <c r="B21" s="50" t="s">
        <v>63</v>
      </c>
      <c r="C21" s="58" t="s">
        <v>67</v>
      </c>
      <c r="D21" s="52" t="s">
        <v>63</v>
      </c>
      <c r="E21" s="52" t="s">
        <v>63</v>
      </c>
      <c r="F21" s="57">
        <f>SUM('(Current) - Lt. Gov.'!F42)</f>
        <v>496330</v>
      </c>
      <c r="G21" s="59">
        <f>SUM('(Current) - Lt. Gov.'!G42)</f>
        <v>0</v>
      </c>
      <c r="H21" s="59">
        <f>SUM('(Current) - Lt. Gov.'!H42)</f>
        <v>0</v>
      </c>
      <c r="I21" s="54" t="s">
        <v>63</v>
      </c>
      <c r="J21" s="55">
        <f>SUM('(Current) - Lt. Gov.'!J42)</f>
        <v>0</v>
      </c>
      <c r="K21" s="56">
        <f t="shared" si="1"/>
        <v>496330</v>
      </c>
      <c r="L21" s="56">
        <f>SUM('(Current) - Lt. Gov.'!L42)</f>
        <v>151717</v>
      </c>
      <c r="M21" s="56">
        <f>SUM('(Current) - Lt. Gov.'!M42)</f>
        <v>1980</v>
      </c>
      <c r="N21" s="56">
        <f>SUM('(Current) - Lt. Gov.'!N42)</f>
        <v>0</v>
      </c>
      <c r="O21" s="56">
        <f>SUM('(Current) - Lt. Gov.'!O42)</f>
        <v>7198</v>
      </c>
      <c r="P21" s="56">
        <f>SUM('(Current) - Lt. Gov.'!P42)</f>
        <v>1309</v>
      </c>
      <c r="Q21" s="56">
        <f>SUM('(Current) - Lt. Gov.'!Q42)</f>
        <v>37589</v>
      </c>
      <c r="R21" s="56">
        <f>SUM('(Current) - Lt. Gov.'!R42)</f>
        <v>1512</v>
      </c>
      <c r="S21" s="56">
        <f>+L21+M21+N21+O21+P21+Q21+R21</f>
        <v>201305</v>
      </c>
      <c r="T21" s="56">
        <f>+K21+S21</f>
        <v>697635</v>
      </c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</row>
    <row r="22" spans="1:74" ht="20.100000000000001" customHeight="1">
      <c r="A22" s="49">
        <f t="shared" si="0"/>
        <v>6</v>
      </c>
      <c r="B22" s="60" t="s">
        <v>63</v>
      </c>
      <c r="C22" s="61" t="s">
        <v>54</v>
      </c>
      <c r="D22" s="61" t="s">
        <v>63</v>
      </c>
      <c r="E22" s="61" t="s">
        <v>63</v>
      </c>
      <c r="F22" s="62">
        <f>SUM(F18:F21)</f>
        <v>4719228</v>
      </c>
      <c r="G22" s="62">
        <f>SUM(G18:G21)</f>
        <v>0</v>
      </c>
      <c r="H22" s="62">
        <f>SUM(H18:H21)</f>
        <v>0</v>
      </c>
      <c r="I22" s="63" t="s">
        <v>63</v>
      </c>
      <c r="J22" s="64">
        <f t="shared" ref="J22:T22" si="2">SUM(J18:J21)</f>
        <v>0</v>
      </c>
      <c r="K22" s="65">
        <f t="shared" si="2"/>
        <v>4719228</v>
      </c>
      <c r="L22" s="65">
        <f t="shared" si="2"/>
        <v>1451106</v>
      </c>
      <c r="M22" s="65">
        <f t="shared" si="2"/>
        <v>24750</v>
      </c>
      <c r="N22" s="65">
        <f t="shared" si="2"/>
        <v>0</v>
      </c>
      <c r="O22" s="65">
        <f t="shared" si="2"/>
        <v>68442</v>
      </c>
      <c r="P22" s="65">
        <f t="shared" si="2"/>
        <v>13651</v>
      </c>
      <c r="Q22" s="65">
        <f t="shared" si="2"/>
        <v>603829</v>
      </c>
      <c r="R22" s="65">
        <f t="shared" si="2"/>
        <v>27372</v>
      </c>
      <c r="S22" s="65">
        <f t="shared" si="2"/>
        <v>2189150</v>
      </c>
      <c r="T22" s="65">
        <f t="shared" si="2"/>
        <v>6908378</v>
      </c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</row>
    <row r="23" spans="1:74" ht="20.100000000000001" customHeight="1">
      <c r="A23" s="49">
        <f t="shared" si="0"/>
        <v>7</v>
      </c>
      <c r="B23" s="50"/>
      <c r="C23" s="52"/>
      <c r="D23" s="52"/>
      <c r="E23" s="52"/>
      <c r="F23" s="59"/>
      <c r="G23" s="59"/>
      <c r="H23" s="59"/>
      <c r="I23" s="54"/>
      <c r="J23" s="55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</row>
    <row r="24" spans="1:74" ht="20.100000000000001" customHeight="1">
      <c r="A24" s="49">
        <f t="shared" si="0"/>
        <v>8</v>
      </c>
      <c r="B24" s="50"/>
      <c r="C24" s="51" t="s">
        <v>68</v>
      </c>
      <c r="D24" s="52"/>
      <c r="E24" s="52"/>
      <c r="F24" s="59"/>
      <c r="G24" s="59"/>
      <c r="H24" s="59"/>
      <c r="I24" s="54"/>
      <c r="J24" s="55"/>
      <c r="K24" s="56"/>
      <c r="L24" s="56"/>
      <c r="M24" s="56"/>
      <c r="N24" s="56"/>
      <c r="O24" s="56"/>
      <c r="P24" s="56"/>
      <c r="Q24" s="56"/>
      <c r="R24" s="56"/>
      <c r="S24" s="56"/>
      <c r="T24" s="56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</row>
    <row r="25" spans="1:74" ht="20.100000000000001" customHeight="1">
      <c r="A25" s="49">
        <f t="shared" si="0"/>
        <v>9</v>
      </c>
      <c r="B25" s="50"/>
      <c r="C25" s="52" t="s">
        <v>69</v>
      </c>
      <c r="D25" s="52" t="s">
        <v>63</v>
      </c>
      <c r="E25" s="52" t="s">
        <v>63</v>
      </c>
      <c r="F25" s="59">
        <f>SUM('(Current) - GSC'!F42)</f>
        <v>147500</v>
      </c>
      <c r="G25" s="59">
        <f>SUM('(Current) - GSC'!G42)</f>
        <v>0</v>
      </c>
      <c r="H25" s="59">
        <f>SUM('(Current) - GSC'!H42)</f>
        <v>0</v>
      </c>
      <c r="I25" s="54" t="s">
        <v>63</v>
      </c>
      <c r="J25" s="55">
        <f>SUM('(Current) - GSC'!J42)</f>
        <v>0</v>
      </c>
      <c r="K25" s="56">
        <f>SUM('(Current) - GSC'!K42)</f>
        <v>147500</v>
      </c>
      <c r="L25" s="56">
        <f>SUM('(Current) - GSC'!L42)</f>
        <v>45386</v>
      </c>
      <c r="M25" s="56">
        <f>SUM('(Current) - GSC'!M42)</f>
        <v>495</v>
      </c>
      <c r="N25" s="56">
        <f>SUM('(Current) - GSC'!N42)</f>
        <v>0</v>
      </c>
      <c r="O25" s="56">
        <f>SUM('(Current) - GSC'!O42)</f>
        <v>2139</v>
      </c>
      <c r="P25" s="56">
        <f>SUM('(Current) - GSC'!P42)</f>
        <v>374</v>
      </c>
      <c r="Q25" s="56">
        <f>SUM('(Current) - GSC'!Q42)</f>
        <v>20669</v>
      </c>
      <c r="R25" s="56">
        <f>SUM('(Current) - GSC'!R42)</f>
        <v>828</v>
      </c>
      <c r="S25" s="56">
        <f>SUM('(Current) - GSC'!S42)</f>
        <v>69891</v>
      </c>
      <c r="T25" s="56">
        <f>SUM('(Current) - GSC'!T42)</f>
        <v>217391</v>
      </c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</row>
    <row r="26" spans="1:74" ht="20.100000000000001" customHeight="1">
      <c r="A26" s="49">
        <f t="shared" si="0"/>
        <v>10</v>
      </c>
      <c r="B26" s="60" t="s">
        <v>63</v>
      </c>
      <c r="C26" s="61" t="s">
        <v>54</v>
      </c>
      <c r="D26" s="61" t="s">
        <v>63</v>
      </c>
      <c r="E26" s="61" t="s">
        <v>63</v>
      </c>
      <c r="F26" s="62">
        <f>F25</f>
        <v>147500</v>
      </c>
      <c r="G26" s="62">
        <f t="shared" ref="G26:H26" si="3">G25</f>
        <v>0</v>
      </c>
      <c r="H26" s="62">
        <f t="shared" si="3"/>
        <v>0</v>
      </c>
      <c r="I26" s="63" t="s">
        <v>63</v>
      </c>
      <c r="J26" s="62">
        <f>J25</f>
        <v>0</v>
      </c>
      <c r="K26" s="62">
        <f t="shared" ref="K26:T26" si="4">K25</f>
        <v>147500</v>
      </c>
      <c r="L26" s="62">
        <f t="shared" si="4"/>
        <v>45386</v>
      </c>
      <c r="M26" s="62">
        <f t="shared" si="4"/>
        <v>495</v>
      </c>
      <c r="N26" s="62">
        <f t="shared" si="4"/>
        <v>0</v>
      </c>
      <c r="O26" s="62">
        <f t="shared" si="4"/>
        <v>2139</v>
      </c>
      <c r="P26" s="62">
        <f t="shared" si="4"/>
        <v>374</v>
      </c>
      <c r="Q26" s="62">
        <f t="shared" si="4"/>
        <v>20669</v>
      </c>
      <c r="R26" s="62">
        <f t="shared" si="4"/>
        <v>828</v>
      </c>
      <c r="S26" s="62">
        <f t="shared" si="4"/>
        <v>69891</v>
      </c>
      <c r="T26" s="62">
        <f t="shared" si="4"/>
        <v>217391</v>
      </c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</row>
    <row r="27" spans="1:74" ht="20.100000000000001" customHeight="1">
      <c r="A27" s="49">
        <f t="shared" si="0"/>
        <v>11</v>
      </c>
      <c r="B27" s="50"/>
      <c r="C27" s="52"/>
      <c r="D27" s="52"/>
      <c r="E27" s="52"/>
      <c r="F27" s="59"/>
      <c r="G27" s="59"/>
      <c r="H27" s="59"/>
      <c r="I27" s="54"/>
      <c r="J27" s="59"/>
      <c r="K27" s="59"/>
      <c r="L27" s="59"/>
      <c r="M27" s="59"/>
      <c r="N27" s="59"/>
      <c r="O27" s="59"/>
      <c r="P27" s="59"/>
      <c r="Q27" s="59"/>
      <c r="R27" s="59"/>
      <c r="S27" s="59"/>
      <c r="T27" s="59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</row>
    <row r="28" spans="1:74" ht="20.100000000000001" customHeight="1">
      <c r="A28" s="49">
        <f t="shared" si="0"/>
        <v>12</v>
      </c>
      <c r="B28" s="50"/>
      <c r="C28" s="52"/>
      <c r="D28" s="52"/>
      <c r="E28" s="52"/>
      <c r="F28" s="59"/>
      <c r="G28" s="59"/>
      <c r="H28" s="59"/>
      <c r="I28" s="54"/>
      <c r="J28" s="59"/>
      <c r="K28" s="59"/>
      <c r="L28" s="59"/>
      <c r="M28" s="59"/>
      <c r="N28" s="59"/>
      <c r="O28" s="59"/>
      <c r="P28" s="59"/>
      <c r="Q28" s="59"/>
      <c r="R28" s="59"/>
      <c r="S28" s="59"/>
      <c r="T28" s="59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</row>
    <row r="29" spans="1:74" ht="20.100000000000001" customHeight="1">
      <c r="A29" s="49">
        <f t="shared" si="0"/>
        <v>13</v>
      </c>
      <c r="B29" s="50"/>
      <c r="C29" s="52"/>
      <c r="D29" s="52"/>
      <c r="E29" s="52"/>
      <c r="F29" s="59"/>
      <c r="G29" s="59"/>
      <c r="H29" s="59"/>
      <c r="I29" s="54"/>
      <c r="J29" s="59"/>
      <c r="K29" s="59"/>
      <c r="L29" s="59"/>
      <c r="M29" s="59"/>
      <c r="N29" s="59"/>
      <c r="O29" s="59"/>
      <c r="P29" s="59"/>
      <c r="Q29" s="59"/>
      <c r="R29" s="59"/>
      <c r="S29" s="59"/>
      <c r="T29" s="59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</row>
    <row r="30" spans="1:74" ht="20.100000000000001" customHeight="1">
      <c r="A30" s="49">
        <f t="shared" si="0"/>
        <v>14</v>
      </c>
      <c r="B30" s="50"/>
      <c r="C30" s="52"/>
      <c r="D30" s="52"/>
      <c r="E30" s="52"/>
      <c r="F30" s="59"/>
      <c r="G30" s="59"/>
      <c r="H30" s="59"/>
      <c r="I30" s="54"/>
      <c r="J30" s="59"/>
      <c r="K30" s="59"/>
      <c r="L30" s="59"/>
      <c r="M30" s="59"/>
      <c r="N30" s="59"/>
      <c r="O30" s="59"/>
      <c r="P30" s="59"/>
      <c r="Q30" s="59"/>
      <c r="R30" s="59"/>
      <c r="S30" s="59"/>
      <c r="T30" s="59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</row>
    <row r="31" spans="1:74" ht="20.100000000000001" customHeight="1">
      <c r="A31" s="49">
        <f t="shared" si="0"/>
        <v>15</v>
      </c>
      <c r="B31" s="50"/>
      <c r="C31" s="52"/>
      <c r="D31" s="52"/>
      <c r="E31" s="52"/>
      <c r="F31" s="59"/>
      <c r="G31" s="59"/>
      <c r="H31" s="59"/>
      <c r="I31" s="54"/>
      <c r="J31" s="59"/>
      <c r="K31" s="59"/>
      <c r="L31" s="59"/>
      <c r="M31" s="59"/>
      <c r="N31" s="59"/>
      <c r="O31" s="59"/>
      <c r="P31" s="59"/>
      <c r="Q31" s="59"/>
      <c r="R31" s="59"/>
      <c r="S31" s="59"/>
      <c r="T31" s="59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</row>
    <row r="32" spans="1:74" ht="20.100000000000001" customHeight="1">
      <c r="A32" s="49">
        <f t="shared" si="0"/>
        <v>16</v>
      </c>
      <c r="B32" s="50"/>
      <c r="C32" s="52"/>
      <c r="D32" s="52"/>
      <c r="E32" s="52"/>
      <c r="F32" s="59"/>
      <c r="G32" s="59"/>
      <c r="H32" s="59"/>
      <c r="I32" s="54"/>
      <c r="J32" s="59"/>
      <c r="K32" s="59"/>
      <c r="L32" s="59"/>
      <c r="M32" s="59"/>
      <c r="N32" s="59"/>
      <c r="O32" s="59"/>
      <c r="P32" s="59"/>
      <c r="Q32" s="59"/>
      <c r="R32" s="59"/>
      <c r="S32" s="59"/>
      <c r="T32" s="59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</row>
    <row r="33" spans="1:74" ht="20.100000000000001" customHeight="1">
      <c r="A33" s="49">
        <f t="shared" si="0"/>
        <v>17</v>
      </c>
      <c r="B33" s="50"/>
      <c r="C33" s="52"/>
      <c r="D33" s="52"/>
      <c r="E33" s="52"/>
      <c r="F33" s="59"/>
      <c r="G33" s="59"/>
      <c r="H33" s="59"/>
      <c r="I33" s="54"/>
      <c r="J33" s="59"/>
      <c r="K33" s="59"/>
      <c r="L33" s="59"/>
      <c r="M33" s="59"/>
      <c r="N33" s="59"/>
      <c r="O33" s="59"/>
      <c r="P33" s="59"/>
      <c r="Q33" s="59"/>
      <c r="R33" s="59"/>
      <c r="S33" s="59"/>
      <c r="T33" s="59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</row>
    <row r="34" spans="1:74" ht="20.100000000000001" customHeight="1">
      <c r="A34" s="49">
        <f t="shared" si="0"/>
        <v>18</v>
      </c>
      <c r="B34" s="50"/>
      <c r="C34" s="52"/>
      <c r="D34" s="52"/>
      <c r="E34" s="52"/>
      <c r="F34" s="59"/>
      <c r="G34" s="59"/>
      <c r="H34" s="59"/>
      <c r="I34" s="54"/>
      <c r="J34" s="59"/>
      <c r="K34" s="59"/>
      <c r="L34" s="59"/>
      <c r="M34" s="59"/>
      <c r="N34" s="59"/>
      <c r="O34" s="59"/>
      <c r="P34" s="59"/>
      <c r="Q34" s="59"/>
      <c r="R34" s="59"/>
      <c r="S34" s="59"/>
      <c r="T34" s="59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</row>
    <row r="35" spans="1:74" ht="20.100000000000001" customHeight="1">
      <c r="A35" s="49">
        <f t="shared" si="0"/>
        <v>19</v>
      </c>
      <c r="B35" s="50"/>
      <c r="C35" s="52"/>
      <c r="D35" s="52"/>
      <c r="E35" s="52"/>
      <c r="F35" s="59"/>
      <c r="G35" s="59"/>
      <c r="H35" s="59"/>
      <c r="I35" s="54"/>
      <c r="J35" s="59"/>
      <c r="K35" s="59"/>
      <c r="L35" s="59"/>
      <c r="M35" s="59"/>
      <c r="N35" s="59"/>
      <c r="O35" s="59"/>
      <c r="P35" s="59"/>
      <c r="Q35" s="59"/>
      <c r="R35" s="59"/>
      <c r="S35" s="59"/>
      <c r="T35" s="59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</row>
    <row r="36" spans="1:74" ht="20.100000000000001" customHeight="1">
      <c r="A36" s="49">
        <f t="shared" si="0"/>
        <v>20</v>
      </c>
      <c r="B36" s="50"/>
      <c r="C36" s="52"/>
      <c r="D36" s="52"/>
      <c r="E36" s="52"/>
      <c r="F36" s="59"/>
      <c r="G36" s="59"/>
      <c r="H36" s="59"/>
      <c r="I36" s="54"/>
      <c r="J36" s="59"/>
      <c r="K36" s="59"/>
      <c r="L36" s="59"/>
      <c r="M36" s="59"/>
      <c r="N36" s="59"/>
      <c r="O36" s="59"/>
      <c r="P36" s="59"/>
      <c r="Q36" s="59"/>
      <c r="R36" s="59"/>
      <c r="S36" s="59"/>
      <c r="T36" s="59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</row>
    <row r="37" spans="1:74" ht="20.100000000000001" customHeight="1">
      <c r="A37" s="66"/>
      <c r="B37" s="66"/>
      <c r="C37" s="66"/>
      <c r="D37" s="67" t="s">
        <v>70</v>
      </c>
      <c r="E37" s="68" t="s">
        <v>63</v>
      </c>
      <c r="F37" s="69">
        <f>F22+F26</f>
        <v>4866728</v>
      </c>
      <c r="G37" s="69">
        <f>G22+G26</f>
        <v>0</v>
      </c>
      <c r="H37" s="69">
        <f>H22+H26</f>
        <v>0</v>
      </c>
      <c r="I37" s="70" t="s">
        <v>63</v>
      </c>
      <c r="J37" s="69">
        <f>J22+J26</f>
        <v>0</v>
      </c>
      <c r="K37" s="69">
        <f t="shared" ref="K37:T37" si="5">K26+K22</f>
        <v>4866728</v>
      </c>
      <c r="L37" s="69">
        <f t="shared" si="5"/>
        <v>1496492</v>
      </c>
      <c r="M37" s="69">
        <f t="shared" si="5"/>
        <v>25245</v>
      </c>
      <c r="N37" s="69">
        <f t="shared" si="5"/>
        <v>0</v>
      </c>
      <c r="O37" s="69">
        <f t="shared" si="5"/>
        <v>70581</v>
      </c>
      <c r="P37" s="69">
        <f t="shared" si="5"/>
        <v>14025</v>
      </c>
      <c r="Q37" s="69">
        <f t="shared" si="5"/>
        <v>624498</v>
      </c>
      <c r="R37" s="69">
        <f t="shared" si="5"/>
        <v>28200</v>
      </c>
      <c r="S37" s="69">
        <f t="shared" si="5"/>
        <v>2259041</v>
      </c>
      <c r="T37" s="69">
        <f t="shared" si="5"/>
        <v>7125769</v>
      </c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</row>
    <row r="38" spans="1:74" ht="20.100000000000001" customHeight="1">
      <c r="A38" s="3" t="s">
        <v>71</v>
      </c>
      <c r="B38" s="71"/>
      <c r="C38" s="71"/>
      <c r="D38" s="71"/>
      <c r="E38" s="71"/>
      <c r="F38" s="71"/>
      <c r="G38" s="71"/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</row>
    <row r="39" spans="1:74" ht="20.100000000000001" customHeight="1">
      <c r="A39" s="3" t="s">
        <v>171</v>
      </c>
      <c r="B39" s="71"/>
      <c r="C39" s="71"/>
      <c r="D39" s="71"/>
      <c r="E39" s="71"/>
      <c r="F39" s="71"/>
      <c r="G39" s="71"/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</row>
    <row r="40" spans="1:74" ht="15">
      <c r="A40"/>
      <c r="B40"/>
      <c r="C40"/>
      <c r="D40"/>
      <c r="E40"/>
      <c r="F40"/>
      <c r="G40"/>
      <c r="H40"/>
      <c r="I40"/>
      <c r="J40"/>
      <c r="K40"/>
      <c r="L40"/>
      <c r="M40" s="31"/>
      <c r="N40" s="31"/>
      <c r="O40" s="31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</row>
    <row r="41" spans="1:74" ht="15">
      <c r="A41"/>
      <c r="B41"/>
      <c r="C41"/>
      <c r="D41"/>
      <c r="E41"/>
      <c r="F41"/>
      <c r="G41"/>
      <c r="H41"/>
      <c r="I41"/>
      <c r="J41"/>
      <c r="K41"/>
      <c r="L41"/>
      <c r="M41" s="31"/>
      <c r="N41" s="31"/>
      <c r="O41" s="31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</row>
    <row r="42" spans="1:74" ht="15">
      <c r="A42"/>
      <c r="B42"/>
      <c r="C42"/>
      <c r="D42"/>
      <c r="E42"/>
      <c r="F42"/>
      <c r="G42"/>
      <c r="H42"/>
      <c r="I42"/>
      <c r="J42"/>
      <c r="K42"/>
      <c r="L42"/>
      <c r="M42" s="31"/>
      <c r="N42" s="31"/>
      <c r="O42" s="31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</row>
    <row r="43" spans="1:74" ht="15">
      <c r="A43"/>
      <c r="B43"/>
      <c r="C43"/>
      <c r="D43"/>
      <c r="E43"/>
      <c r="F43"/>
      <c r="G43"/>
      <c r="H43"/>
      <c r="I43"/>
      <c r="J43"/>
      <c r="K43"/>
      <c r="L43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</row>
    <row r="44" spans="1:74" ht="15">
      <c r="A44"/>
      <c r="B44"/>
      <c r="C44"/>
      <c r="D44"/>
      <c r="E44"/>
      <c r="F44"/>
      <c r="G44"/>
      <c r="H44"/>
      <c r="I44"/>
      <c r="J44"/>
      <c r="K44"/>
      <c r="L4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</row>
    <row r="45" spans="1:74" ht="15">
      <c r="A45"/>
      <c r="B45"/>
      <c r="C45"/>
      <c r="D45"/>
      <c r="E45"/>
      <c r="F45"/>
      <c r="G45"/>
      <c r="H45"/>
      <c r="I45"/>
      <c r="J45"/>
      <c r="K45"/>
      <c r="L45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</row>
    <row r="46" spans="1:74" ht="15">
      <c r="A46"/>
      <c r="B46"/>
      <c r="C46"/>
      <c r="D46"/>
      <c r="E46"/>
      <c r="F46"/>
      <c r="G46"/>
      <c r="H46"/>
      <c r="I46"/>
      <c r="J46"/>
      <c r="K46"/>
      <c r="L46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</row>
    <row r="47" spans="1:74" ht="15">
      <c r="A47"/>
      <c r="B47"/>
      <c r="C47"/>
      <c r="D47"/>
      <c r="E47"/>
      <c r="F47"/>
      <c r="G47"/>
      <c r="H47"/>
      <c r="I47"/>
      <c r="J47"/>
      <c r="K47"/>
      <c r="L47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</row>
    <row r="48" spans="1:74" ht="15">
      <c r="A48"/>
      <c r="B48"/>
      <c r="C48"/>
      <c r="D48"/>
      <c r="E48"/>
      <c r="F48"/>
      <c r="G48"/>
      <c r="H48"/>
      <c r="I48"/>
      <c r="J48"/>
      <c r="K48"/>
      <c r="L48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</row>
    <row r="49" spans="1:66" ht="15">
      <c r="A49"/>
      <c r="B49"/>
      <c r="C49"/>
      <c r="D49"/>
      <c r="E49"/>
      <c r="F49"/>
      <c r="G49"/>
      <c r="H49"/>
      <c r="I49"/>
      <c r="J49"/>
      <c r="K49"/>
      <c r="L49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</row>
    <row r="50" spans="1:66" ht="15">
      <c r="A50"/>
      <c r="B50"/>
      <c r="C50"/>
      <c r="D50"/>
      <c r="E50"/>
      <c r="F50"/>
      <c r="G50"/>
      <c r="H50"/>
      <c r="I50"/>
      <c r="J50"/>
      <c r="K50"/>
      <c r="L50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</row>
    <row r="51" spans="1:66" ht="15">
      <c r="A51"/>
      <c r="B51"/>
      <c r="C51"/>
      <c r="D51"/>
      <c r="E51"/>
      <c r="F51"/>
      <c r="G51"/>
      <c r="H51"/>
      <c r="I51"/>
      <c r="J51"/>
      <c r="K51"/>
      <c r="L51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</row>
    <row r="52" spans="1:66" ht="15">
      <c r="A52"/>
      <c r="B52"/>
      <c r="C52"/>
      <c r="D52"/>
      <c r="E52"/>
      <c r="F52"/>
      <c r="G52"/>
      <c r="H52"/>
      <c r="I52"/>
      <c r="J52"/>
      <c r="K52"/>
      <c r="L52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</row>
    <row r="53" spans="1:66" ht="15">
      <c r="A53"/>
      <c r="B53"/>
      <c r="C53"/>
      <c r="D53"/>
      <c r="E53"/>
      <c r="F53"/>
      <c r="G53"/>
      <c r="H53"/>
      <c r="I53"/>
      <c r="J53"/>
      <c r="K53"/>
      <c r="L53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</row>
    <row r="54" spans="1:66" ht="15">
      <c r="A54"/>
      <c r="B54"/>
      <c r="C54"/>
      <c r="D54"/>
      <c r="E54"/>
      <c r="F54"/>
      <c r="G54"/>
      <c r="H54"/>
      <c r="I54"/>
      <c r="J54"/>
      <c r="K54"/>
      <c r="L5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</row>
    <row r="55" spans="1:66" ht="15">
      <c r="A55"/>
      <c r="B55"/>
      <c r="C55"/>
      <c r="D55"/>
      <c r="E55"/>
      <c r="F55"/>
      <c r="G55"/>
      <c r="H55"/>
      <c r="I55"/>
      <c r="J55"/>
      <c r="K55"/>
      <c r="L55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</row>
    <row r="56" spans="1:66" ht="15">
      <c r="A56"/>
      <c r="B56"/>
      <c r="C56"/>
      <c r="D56"/>
      <c r="E56"/>
      <c r="F56"/>
      <c r="G56"/>
      <c r="H56"/>
      <c r="I56"/>
      <c r="J56"/>
      <c r="K56"/>
      <c r="L56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</row>
    <row r="57" spans="1:66" ht="15">
      <c r="A57"/>
      <c r="B57"/>
      <c r="C57"/>
      <c r="D57"/>
      <c r="E57"/>
      <c r="F57"/>
      <c r="G57"/>
      <c r="H57"/>
      <c r="I57"/>
      <c r="J57"/>
      <c r="K57"/>
      <c r="L57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</row>
    <row r="58" spans="1:66" ht="15">
      <c r="A58"/>
      <c r="B58"/>
      <c r="C58"/>
      <c r="D58"/>
      <c r="E58"/>
      <c r="F58"/>
      <c r="G58"/>
      <c r="H58"/>
      <c r="I58"/>
      <c r="J58"/>
      <c r="K58"/>
      <c r="L58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</row>
    <row r="59" spans="1:66" ht="15">
      <c r="A59"/>
      <c r="B59"/>
      <c r="C59"/>
      <c r="D59"/>
      <c r="E59"/>
      <c r="F59"/>
      <c r="G59"/>
      <c r="H59"/>
      <c r="I59"/>
      <c r="J59"/>
      <c r="K59"/>
      <c r="L59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</row>
    <row r="60" spans="1:66" ht="15">
      <c r="A60"/>
      <c r="B60"/>
      <c r="C60"/>
      <c r="D60"/>
      <c r="E60"/>
      <c r="F60"/>
      <c r="G60"/>
      <c r="H60"/>
      <c r="I60"/>
      <c r="J60"/>
      <c r="K60"/>
      <c r="L60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</row>
    <row r="61" spans="1:66" ht="15">
      <c r="A61"/>
      <c r="B61"/>
      <c r="C61"/>
      <c r="D61"/>
      <c r="E61"/>
      <c r="F61"/>
      <c r="G61"/>
      <c r="H61"/>
      <c r="I61"/>
      <c r="J61"/>
      <c r="K61"/>
      <c r="L61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</row>
    <row r="62" spans="1:66" ht="15">
      <c r="A62"/>
      <c r="B62"/>
      <c r="C62"/>
      <c r="D62"/>
      <c r="E62"/>
      <c r="F62"/>
      <c r="G62"/>
      <c r="H62"/>
      <c r="I62"/>
      <c r="J62"/>
      <c r="K62"/>
      <c r="L62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</row>
    <row r="63" spans="1:66" ht="15">
      <c r="A63"/>
      <c r="B63"/>
      <c r="C63"/>
      <c r="D63"/>
      <c r="E63"/>
      <c r="F63"/>
      <c r="G63"/>
      <c r="H63"/>
      <c r="I63"/>
      <c r="J63"/>
      <c r="K63"/>
      <c r="L63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</row>
    <row r="64" spans="1:66" ht="15">
      <c r="A64"/>
      <c r="B64"/>
      <c r="C64"/>
      <c r="D64"/>
      <c r="E64"/>
      <c r="F64"/>
      <c r="G64"/>
      <c r="H64"/>
      <c r="I64"/>
      <c r="J64"/>
      <c r="K64"/>
      <c r="L6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</row>
    <row r="65" spans="1:66" ht="15">
      <c r="A65"/>
      <c r="B65"/>
      <c r="C65"/>
      <c r="D65"/>
      <c r="E65"/>
      <c r="F65"/>
      <c r="G65"/>
      <c r="H65"/>
      <c r="I65"/>
      <c r="J65"/>
      <c r="K65"/>
      <c r="L65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</row>
    <row r="66" spans="1:66" ht="15">
      <c r="A66"/>
      <c r="B66"/>
      <c r="C66"/>
      <c r="D66"/>
      <c r="E66"/>
      <c r="F66"/>
      <c r="G66"/>
      <c r="H66"/>
      <c r="I66"/>
      <c r="J66"/>
      <c r="K66"/>
      <c r="L66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</row>
    <row r="67" spans="1:66" ht="15">
      <c r="A67"/>
      <c r="B67"/>
      <c r="C67"/>
      <c r="D67"/>
      <c r="E67"/>
      <c r="F67"/>
      <c r="G67"/>
      <c r="H67"/>
      <c r="I67"/>
      <c r="J67"/>
      <c r="K67"/>
      <c r="L67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</row>
    <row r="68" spans="1:66" ht="15">
      <c r="A68"/>
      <c r="B68"/>
      <c r="C68"/>
      <c r="D68"/>
      <c r="E68"/>
      <c r="F68"/>
      <c r="G68"/>
      <c r="H68"/>
      <c r="I68"/>
      <c r="J68"/>
      <c r="K68"/>
      <c r="L68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</row>
    <row r="69" spans="1:66" ht="15">
      <c r="A69"/>
      <c r="B69"/>
      <c r="C69"/>
      <c r="D69"/>
      <c r="E69"/>
      <c r="F69"/>
      <c r="G69"/>
      <c r="H69"/>
      <c r="I69"/>
      <c r="J69"/>
      <c r="K69"/>
      <c r="L69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</row>
    <row r="70" spans="1:66" ht="15">
      <c r="A70"/>
      <c r="B70"/>
      <c r="C70"/>
      <c r="D70"/>
      <c r="E70"/>
      <c r="F70"/>
      <c r="G70"/>
      <c r="H70"/>
      <c r="I70"/>
      <c r="J70"/>
      <c r="K70"/>
      <c r="L70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</row>
    <row r="71" spans="1:66" ht="15">
      <c r="A71"/>
      <c r="B71"/>
      <c r="C71"/>
      <c r="D71"/>
      <c r="E71"/>
      <c r="F71"/>
      <c r="G71"/>
      <c r="H71"/>
      <c r="I71"/>
      <c r="J71"/>
      <c r="K71"/>
      <c r="L71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</row>
    <row r="72" spans="1:66" ht="15">
      <c r="A72"/>
      <c r="B72"/>
      <c r="C72"/>
      <c r="D72"/>
      <c r="E72"/>
      <c r="F72"/>
      <c r="G72"/>
      <c r="H72"/>
      <c r="I72"/>
      <c r="J72"/>
      <c r="K72"/>
      <c r="L72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</row>
    <row r="73" spans="1:66" ht="15">
      <c r="A73"/>
      <c r="B73"/>
      <c r="C73"/>
      <c r="D73"/>
      <c r="E73"/>
      <c r="F73"/>
      <c r="G73"/>
      <c r="H73"/>
      <c r="I73"/>
      <c r="J73"/>
      <c r="K73"/>
      <c r="L73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</row>
    <row r="74" spans="1:66" ht="15">
      <c r="A74"/>
      <c r="B74"/>
      <c r="C74"/>
      <c r="D74"/>
      <c r="E74"/>
      <c r="F74"/>
      <c r="G74"/>
      <c r="H74"/>
      <c r="I74"/>
      <c r="J74"/>
      <c r="K74"/>
      <c r="L74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</row>
    <row r="75" spans="1:66" ht="15">
      <c r="A75"/>
      <c r="B75"/>
      <c r="C75"/>
      <c r="D75"/>
      <c r="E75"/>
      <c r="F75"/>
      <c r="G75"/>
      <c r="H75"/>
      <c r="I75"/>
      <c r="J75"/>
      <c r="K75"/>
      <c r="L7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</row>
    <row r="76" spans="1:66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</row>
    <row r="77" spans="1:66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</row>
    <row r="78" spans="1:66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</row>
    <row r="79" spans="1:66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</row>
    <row r="80" spans="1:66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</row>
    <row r="81" spans="1:56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</row>
    <row r="82" spans="1:56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</row>
    <row r="83" spans="1:56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</row>
    <row r="84" spans="1:56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</row>
    <row r="85" spans="1:56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</row>
    <row r="86" spans="1:56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</row>
    <row r="87" spans="1:56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</row>
    <row r="88" spans="1:56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</row>
    <row r="89" spans="1:56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</row>
    <row r="90" spans="1:56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</row>
    <row r="91" spans="1:56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</row>
    <row r="92" spans="1:56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</row>
    <row r="93" spans="1:56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</row>
    <row r="94" spans="1:56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</row>
    <row r="95" spans="1:56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</row>
    <row r="96" spans="1:56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</row>
    <row r="97" spans="1:27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</row>
    <row r="98" spans="1:27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</row>
    <row r="99" spans="1:27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</row>
    <row r="100" spans="1:27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</row>
    <row r="101" spans="1:27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</row>
    <row r="102" spans="1:27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</row>
    <row r="103" spans="1:27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</row>
    <row r="104" spans="1:27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</row>
    <row r="105" spans="1:27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</row>
    <row r="106" spans="1:27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</row>
    <row r="107" spans="1:27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</row>
    <row r="108" spans="1:27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</row>
  </sheetData>
  <mergeCells count="1">
    <mergeCell ref="I14:J15"/>
  </mergeCells>
  <printOptions horizontalCentered="1"/>
  <pageMargins left="0.23622047244094491" right="0.23622047244094491" top="0.9055118110236221" bottom="0.23622047244094491" header="0.31496062992125984" footer="0.31496062992125984"/>
  <pageSetup paperSize="5" scale="62" fitToWidth="0" fitToHeight="0" orientation="landscape" r:id="rId1"/>
  <headerFooter>
    <oddHeader xml:space="preserve">&amp;C&amp;"Times New Roman,Bold"&amp;18Government of Guam
Fiscal Year 2023
Agency Staffing Pattern
(CURRENT)&amp;R&amp;"Times New Roman,Bold"[BBMR BD-1]           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F0A9BD-CCC3-467A-A16B-79D38C9D64AC}">
  <dimension ref="A1:BV129"/>
  <sheetViews>
    <sheetView topLeftCell="G11" zoomScale="160" zoomScaleNormal="160" zoomScaleSheetLayoutView="100" workbookViewId="0">
      <selection activeCell="T43" sqref="T43"/>
    </sheetView>
  </sheetViews>
  <sheetFormatPr defaultColWidth="8.88671875" defaultRowHeight="11.25"/>
  <cols>
    <col min="1" max="1" width="2.88671875" style="6" customWidth="1"/>
    <col min="2" max="2" width="5.88671875" style="6" customWidth="1"/>
    <col min="3" max="3" width="19.88671875" style="6" customWidth="1"/>
    <col min="4" max="4" width="17.88671875" style="6" customWidth="1"/>
    <col min="5" max="5" width="8" style="6" customWidth="1"/>
    <col min="6" max="6" width="8.109375" style="6" customWidth="1"/>
    <col min="7" max="7" width="8.88671875" style="6" customWidth="1"/>
    <col min="8" max="8" width="8.109375" style="6" customWidth="1"/>
    <col min="9" max="9" width="9.44140625" style="6" customWidth="1"/>
    <col min="10" max="10" width="6.88671875" style="6" customWidth="1"/>
    <col min="11" max="11" width="7.6640625" style="6" customWidth="1"/>
    <col min="12" max="12" width="10.88671875" style="6" customWidth="1"/>
    <col min="13" max="14" width="8.6640625" style="6" customWidth="1"/>
    <col min="15" max="15" width="8" style="6" customWidth="1"/>
    <col min="16" max="16" width="6.88671875" style="6" customWidth="1"/>
    <col min="17" max="20" width="8.88671875" style="6" customWidth="1"/>
    <col min="21" max="21" width="8.88671875" style="6"/>
    <col min="22" max="22" width="0" style="6" hidden="1" customWidth="1"/>
    <col min="23" max="16384" width="8.88671875" style="6"/>
  </cols>
  <sheetData>
    <row r="1" spans="1:74" ht="15.75">
      <c r="A1" s="1"/>
      <c r="B1" s="1"/>
      <c r="C1" s="1"/>
      <c r="D1" s="1"/>
      <c r="E1" s="1"/>
      <c r="F1" s="2" t="s">
        <v>0</v>
      </c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3" t="s">
        <v>0</v>
      </c>
      <c r="T1" s="1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</row>
    <row r="2" spans="1:74" s="76" customFormat="1" ht="12.75">
      <c r="A2" s="72" t="s">
        <v>1</v>
      </c>
      <c r="B2" s="73"/>
      <c r="C2" s="73"/>
      <c r="D2" s="72" t="s">
        <v>72</v>
      </c>
      <c r="E2" s="73"/>
      <c r="F2" s="72" t="s">
        <v>0</v>
      </c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4"/>
      <c r="V2" s="74"/>
      <c r="W2" s="74"/>
      <c r="X2" s="74"/>
      <c r="Y2" s="74"/>
      <c r="Z2" s="74"/>
      <c r="AA2" s="74"/>
      <c r="AB2" s="74"/>
      <c r="AC2" s="74"/>
      <c r="AD2" s="74"/>
      <c r="AE2" s="74"/>
      <c r="AF2" s="74"/>
      <c r="AG2" s="74"/>
      <c r="AH2" s="74"/>
      <c r="AI2" s="74"/>
      <c r="AJ2" s="74"/>
      <c r="AK2" s="74"/>
      <c r="AL2" s="74"/>
      <c r="AM2" s="74"/>
      <c r="AN2" s="74"/>
      <c r="AO2" s="74"/>
      <c r="AP2" s="74"/>
      <c r="AQ2" s="74"/>
      <c r="AR2" s="74"/>
      <c r="AS2" s="74"/>
      <c r="AT2" s="74"/>
      <c r="AU2" s="74"/>
      <c r="AV2" s="74"/>
      <c r="AW2" s="74"/>
      <c r="AX2" s="74"/>
      <c r="AY2" s="74"/>
      <c r="AZ2" s="74"/>
      <c r="BA2" s="74"/>
      <c r="BB2" s="74"/>
      <c r="BC2" s="74"/>
      <c r="BD2" s="74"/>
      <c r="BE2" s="75"/>
      <c r="BF2" s="75"/>
      <c r="BG2" s="75"/>
      <c r="BH2" s="75"/>
      <c r="BI2" s="75"/>
      <c r="BJ2" s="75"/>
      <c r="BK2" s="75"/>
      <c r="BL2" s="75"/>
      <c r="BM2" s="75"/>
      <c r="BN2" s="75"/>
      <c r="BO2" s="75"/>
      <c r="BP2" s="75"/>
      <c r="BQ2" s="75"/>
      <c r="BR2" s="75"/>
      <c r="BS2" s="75"/>
      <c r="BT2" s="75"/>
      <c r="BU2" s="75"/>
      <c r="BV2" s="75"/>
    </row>
    <row r="3" spans="1:74" s="76" customFormat="1" ht="8.1" customHeight="1">
      <c r="A3" s="72"/>
      <c r="B3" s="73"/>
      <c r="C3" s="73"/>
      <c r="D3" s="72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4"/>
      <c r="V3" s="74"/>
      <c r="W3" s="74"/>
      <c r="X3" s="74"/>
      <c r="Y3" s="74"/>
      <c r="Z3" s="74"/>
      <c r="AA3" s="74"/>
      <c r="AB3" s="74"/>
      <c r="AC3" s="74"/>
      <c r="AD3" s="74"/>
      <c r="AE3" s="74"/>
      <c r="AF3" s="74"/>
      <c r="AG3" s="74"/>
      <c r="AH3" s="74"/>
      <c r="AI3" s="74"/>
      <c r="AJ3" s="74"/>
      <c r="AK3" s="74"/>
      <c r="AL3" s="74"/>
      <c r="AM3" s="74"/>
      <c r="AN3" s="74"/>
      <c r="AO3" s="74"/>
      <c r="AP3" s="74"/>
      <c r="AQ3" s="74"/>
      <c r="AR3" s="74"/>
      <c r="AS3" s="74"/>
      <c r="AT3" s="74"/>
      <c r="AU3" s="74"/>
      <c r="AV3" s="74"/>
      <c r="AW3" s="74"/>
      <c r="AX3" s="74"/>
      <c r="AY3" s="74"/>
      <c r="AZ3" s="74"/>
      <c r="BA3" s="74"/>
      <c r="BB3" s="74"/>
      <c r="BC3" s="74"/>
      <c r="BD3" s="74"/>
      <c r="BE3" s="75"/>
      <c r="BF3" s="75"/>
      <c r="BG3" s="75"/>
      <c r="BH3" s="75"/>
      <c r="BI3" s="75"/>
      <c r="BJ3" s="75"/>
      <c r="BK3" s="75"/>
      <c r="BL3" s="75"/>
      <c r="BM3" s="75"/>
      <c r="BN3" s="75"/>
      <c r="BO3" s="75"/>
      <c r="BP3" s="75"/>
      <c r="BQ3" s="75"/>
      <c r="BR3" s="75"/>
      <c r="BS3" s="75"/>
      <c r="BT3" s="75"/>
      <c r="BU3" s="75"/>
      <c r="BV3" s="75"/>
    </row>
    <row r="4" spans="1:74" s="76" customFormat="1" ht="12.75">
      <c r="A4" s="72" t="s">
        <v>3</v>
      </c>
      <c r="B4" s="73"/>
      <c r="C4" s="73"/>
      <c r="D4" s="3" t="s">
        <v>4</v>
      </c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4"/>
      <c r="V4" s="74"/>
      <c r="W4" s="74"/>
      <c r="X4" s="74"/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4"/>
      <c r="AO4" s="74"/>
      <c r="AP4" s="74"/>
      <c r="AQ4" s="74"/>
      <c r="AR4" s="74"/>
      <c r="AS4" s="74"/>
      <c r="AT4" s="74"/>
      <c r="AU4" s="74"/>
      <c r="AV4" s="74"/>
      <c r="AW4" s="74"/>
      <c r="AX4" s="74"/>
      <c r="AY4" s="74"/>
      <c r="AZ4" s="74"/>
      <c r="BA4" s="74"/>
      <c r="BB4" s="74"/>
      <c r="BC4" s="74"/>
      <c r="BD4" s="74"/>
      <c r="BE4" s="75"/>
      <c r="BF4" s="75"/>
      <c r="BG4" s="75"/>
      <c r="BH4" s="75"/>
      <c r="BI4" s="75"/>
      <c r="BJ4" s="75"/>
      <c r="BK4" s="75"/>
      <c r="BL4" s="75"/>
      <c r="BM4" s="75"/>
      <c r="BN4" s="75"/>
      <c r="BO4" s="75"/>
      <c r="BP4" s="75"/>
      <c r="BQ4" s="75"/>
      <c r="BR4" s="75"/>
      <c r="BS4" s="75"/>
      <c r="BT4" s="75"/>
      <c r="BU4" s="75"/>
      <c r="BV4" s="75"/>
    </row>
    <row r="5" spans="1:74" s="76" customFormat="1" ht="8.1" customHeight="1">
      <c r="A5" s="72"/>
      <c r="B5" s="73"/>
      <c r="C5" s="73"/>
      <c r="D5" s="72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4"/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  <c r="AG5" s="74"/>
      <c r="AH5" s="74"/>
      <c r="AI5" s="74"/>
      <c r="AJ5" s="74"/>
      <c r="AK5" s="74"/>
      <c r="AL5" s="74"/>
      <c r="AM5" s="74"/>
      <c r="AN5" s="74"/>
      <c r="AO5" s="74"/>
      <c r="AP5" s="74"/>
      <c r="AQ5" s="74"/>
      <c r="AR5" s="74"/>
      <c r="AS5" s="74"/>
      <c r="AT5" s="74"/>
      <c r="AU5" s="74"/>
      <c r="AV5" s="74"/>
      <c r="AW5" s="74"/>
      <c r="AX5" s="74"/>
      <c r="AY5" s="74"/>
      <c r="AZ5" s="74"/>
      <c r="BA5" s="74"/>
      <c r="BB5" s="74"/>
      <c r="BC5" s="74"/>
      <c r="BD5" s="74"/>
      <c r="BE5" s="75"/>
      <c r="BF5" s="75"/>
      <c r="BG5" s="75"/>
      <c r="BH5" s="75"/>
      <c r="BI5" s="75"/>
      <c r="BJ5" s="75"/>
      <c r="BK5" s="75"/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</row>
    <row r="6" spans="1:74" s="76" customFormat="1" ht="12.75">
      <c r="A6" s="72" t="s">
        <v>73</v>
      </c>
      <c r="B6" s="73"/>
      <c r="C6" s="73"/>
      <c r="D6" s="72" t="s">
        <v>74</v>
      </c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4"/>
      <c r="V6" s="74"/>
      <c r="W6" s="74"/>
      <c r="X6" s="74"/>
      <c r="Y6" s="74"/>
      <c r="Z6" s="74"/>
      <c r="AA6" s="74"/>
      <c r="AB6" s="74"/>
      <c r="AC6" s="74"/>
      <c r="AD6" s="74"/>
      <c r="AE6" s="74"/>
      <c r="AF6" s="74"/>
      <c r="AG6" s="74"/>
      <c r="AH6" s="74"/>
      <c r="AI6" s="74"/>
      <c r="AJ6" s="74"/>
      <c r="AK6" s="74"/>
      <c r="AL6" s="74"/>
      <c r="AM6" s="74"/>
      <c r="AN6" s="74"/>
      <c r="AO6" s="74"/>
      <c r="AP6" s="74"/>
      <c r="AQ6" s="74"/>
      <c r="AR6" s="74"/>
      <c r="AS6" s="74"/>
      <c r="AT6" s="74"/>
      <c r="AU6" s="74"/>
      <c r="AV6" s="74"/>
      <c r="AW6" s="74"/>
      <c r="AX6" s="74"/>
      <c r="AY6" s="74"/>
      <c r="AZ6" s="74"/>
      <c r="BA6" s="74"/>
      <c r="BB6" s="74"/>
      <c r="BC6" s="74"/>
      <c r="BD6" s="74"/>
      <c r="BE6" s="75"/>
      <c r="BF6" s="75"/>
      <c r="BG6" s="75"/>
      <c r="BH6" s="75"/>
      <c r="BI6" s="75"/>
      <c r="BJ6" s="75"/>
      <c r="BK6" s="75"/>
      <c r="BL6" s="75"/>
      <c r="BM6" s="75"/>
      <c r="BN6" s="75"/>
      <c r="BO6" s="75"/>
      <c r="BP6" s="75"/>
      <c r="BQ6" s="75"/>
      <c r="BR6" s="75"/>
      <c r="BS6" s="75"/>
      <c r="BT6" s="75"/>
      <c r="BU6" s="75"/>
      <c r="BV6" s="75"/>
    </row>
    <row r="7" spans="1:74" s="76" customFormat="1" ht="8.1" customHeight="1">
      <c r="A7" s="72"/>
      <c r="B7" s="73"/>
      <c r="C7" s="73"/>
      <c r="D7" s="72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4"/>
      <c r="V7" s="74"/>
      <c r="W7" s="74"/>
      <c r="X7" s="74"/>
      <c r="Y7" s="74"/>
      <c r="Z7" s="74"/>
      <c r="AA7" s="74"/>
      <c r="AB7" s="74"/>
      <c r="AC7" s="74"/>
      <c r="AD7" s="74"/>
      <c r="AE7" s="74"/>
      <c r="AF7" s="74"/>
      <c r="AG7" s="74"/>
      <c r="AH7" s="74"/>
      <c r="AI7" s="74"/>
      <c r="AJ7" s="74"/>
      <c r="AK7" s="74"/>
      <c r="AL7" s="74"/>
      <c r="AM7" s="74"/>
      <c r="AN7" s="74"/>
      <c r="AO7" s="74"/>
      <c r="AP7" s="74"/>
      <c r="AQ7" s="74"/>
      <c r="AR7" s="74"/>
      <c r="AS7" s="74"/>
      <c r="AT7" s="74"/>
      <c r="AU7" s="74"/>
      <c r="AV7" s="74"/>
      <c r="AW7" s="74"/>
      <c r="AX7" s="74"/>
      <c r="AY7" s="74"/>
      <c r="AZ7" s="74"/>
      <c r="BA7" s="74"/>
      <c r="BB7" s="74"/>
      <c r="BC7" s="74"/>
      <c r="BD7" s="74"/>
      <c r="BE7" s="75"/>
      <c r="BF7" s="75"/>
      <c r="BG7" s="75"/>
      <c r="BH7" s="75"/>
      <c r="BI7" s="75"/>
      <c r="BJ7" s="75"/>
      <c r="BK7" s="75"/>
      <c r="BL7" s="75"/>
      <c r="BM7" s="75"/>
      <c r="BN7" s="75"/>
      <c r="BO7" s="75"/>
      <c r="BP7" s="75"/>
      <c r="BQ7" s="75"/>
      <c r="BR7" s="75"/>
      <c r="BS7" s="75"/>
      <c r="BT7" s="75"/>
      <c r="BU7" s="75"/>
      <c r="BV7" s="75"/>
    </row>
    <row r="8" spans="1:74" s="76" customFormat="1" ht="14.25">
      <c r="A8" s="72" t="s">
        <v>75</v>
      </c>
      <c r="B8" s="73"/>
      <c r="C8" s="73"/>
      <c r="D8" s="72" t="s">
        <v>62</v>
      </c>
      <c r="E8" s="192" t="s">
        <v>207</v>
      </c>
      <c r="F8" s="73"/>
      <c r="G8" s="73"/>
      <c r="H8" s="73"/>
      <c r="I8" s="73"/>
      <c r="J8" s="73"/>
      <c r="K8" s="73"/>
      <c r="L8" s="77"/>
      <c r="M8" s="77"/>
      <c r="N8" s="77"/>
      <c r="O8" s="77"/>
      <c r="P8" s="77"/>
      <c r="Q8" s="77"/>
      <c r="R8" s="77"/>
      <c r="S8" s="77"/>
      <c r="T8" s="73"/>
      <c r="U8" s="74"/>
      <c r="V8" s="74"/>
      <c r="W8" s="74"/>
      <c r="X8" s="74"/>
      <c r="Y8" s="74"/>
      <c r="Z8" s="74"/>
      <c r="AA8" s="74"/>
      <c r="AB8" s="74"/>
      <c r="AC8" s="74"/>
      <c r="AD8" s="74"/>
      <c r="AE8" s="74"/>
      <c r="AF8" s="74"/>
      <c r="AG8" s="74"/>
      <c r="AH8" s="74"/>
      <c r="AI8" s="74"/>
      <c r="AJ8" s="74"/>
      <c r="AK8" s="74"/>
      <c r="AL8" s="74"/>
      <c r="AM8" s="74"/>
      <c r="AN8" s="74"/>
      <c r="AO8" s="74"/>
      <c r="AP8" s="74"/>
      <c r="AQ8" s="74"/>
      <c r="AR8" s="74"/>
      <c r="AS8" s="74"/>
      <c r="AT8" s="74"/>
      <c r="AU8" s="74"/>
      <c r="AV8" s="74"/>
      <c r="AW8" s="74"/>
      <c r="AX8" s="74"/>
      <c r="AY8" s="74"/>
      <c r="AZ8" s="74"/>
      <c r="BA8" s="74"/>
      <c r="BB8" s="74"/>
      <c r="BC8" s="74"/>
      <c r="BD8" s="74"/>
      <c r="BE8" s="75"/>
      <c r="BF8" s="75"/>
      <c r="BG8" s="75"/>
      <c r="BH8" s="75"/>
      <c r="BI8" s="75"/>
      <c r="BJ8" s="75"/>
      <c r="BK8" s="75"/>
      <c r="BL8" s="75"/>
      <c r="BM8" s="75"/>
      <c r="BN8" s="75"/>
      <c r="BO8" s="75"/>
      <c r="BP8" s="75"/>
      <c r="BQ8" s="75"/>
      <c r="BR8" s="75"/>
      <c r="BS8" s="75"/>
      <c r="BT8" s="75"/>
      <c r="BU8" s="75"/>
      <c r="BV8" s="75"/>
    </row>
    <row r="9" spans="1:74" ht="15">
      <c r="A9" s="1"/>
      <c r="B9" s="1"/>
      <c r="C9" s="1"/>
      <c r="D9" s="1"/>
      <c r="E9" s="1"/>
      <c r="F9"/>
      <c r="G9"/>
      <c r="H9"/>
      <c r="I9"/>
      <c r="J9"/>
      <c r="K9" s="1"/>
      <c r="L9" s="1" t="s">
        <v>0</v>
      </c>
      <c r="M9" s="1"/>
      <c r="N9" s="1"/>
      <c r="O9" s="1"/>
      <c r="P9" s="1"/>
      <c r="Q9"/>
      <c r="R9"/>
      <c r="S9" s="1"/>
      <c r="T9" s="1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</row>
    <row r="10" spans="1:74" ht="15.75" thickBot="1">
      <c r="A10" s="1"/>
      <c r="B10" s="1"/>
      <c r="C10" s="1"/>
      <c r="D10" s="1"/>
      <c r="E10" s="1"/>
      <c r="F10"/>
      <c r="G10"/>
      <c r="H10"/>
      <c r="I10"/>
      <c r="J10"/>
      <c r="K10" s="1"/>
      <c r="L10" s="1"/>
      <c r="M10" s="1"/>
      <c r="N10" s="1"/>
      <c r="O10" s="1"/>
      <c r="P10" s="1"/>
      <c r="Q10"/>
      <c r="R10"/>
      <c r="S10" s="1"/>
      <c r="T10" s="1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</row>
    <row r="11" spans="1:74" ht="12.75" thickTop="1" thickBot="1">
      <c r="A11" s="1"/>
      <c r="B11" s="78" t="s">
        <v>9</v>
      </c>
      <c r="C11" s="79"/>
      <c r="D11" s="79"/>
      <c r="E11" s="79"/>
      <c r="F11" s="79"/>
      <c r="G11" s="79"/>
      <c r="H11" s="79"/>
      <c r="I11" s="79"/>
      <c r="J11" s="80"/>
      <c r="K11" s="1"/>
      <c r="L11" s="1"/>
      <c r="M11" s="1"/>
      <c r="N11" s="1"/>
      <c r="O11" s="1"/>
      <c r="P11" s="1"/>
      <c r="Q11" s="78" t="s">
        <v>9</v>
      </c>
      <c r="R11" s="80"/>
      <c r="S11" s="1"/>
      <c r="T11" s="1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</row>
    <row r="12" spans="1:74" ht="12" thickTop="1">
      <c r="A12" s="1"/>
      <c r="B12" s="81"/>
      <c r="C12" s="1"/>
      <c r="D12" s="1"/>
      <c r="E12" s="1"/>
      <c r="F12" s="1"/>
      <c r="G12" s="1"/>
      <c r="H12" s="1"/>
      <c r="I12" s="1"/>
      <c r="J12" s="82"/>
      <c r="K12" s="1"/>
      <c r="L12" s="1"/>
      <c r="M12" s="1"/>
      <c r="N12" s="1"/>
      <c r="O12" s="1"/>
      <c r="P12" s="1"/>
      <c r="Q12" s="81"/>
      <c r="R12" s="82"/>
      <c r="S12" s="1"/>
      <c r="T12" s="1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</row>
    <row r="13" spans="1:74">
      <c r="A13" s="1"/>
      <c r="B13" s="83" t="s">
        <v>10</v>
      </c>
      <c r="C13" s="84" t="s">
        <v>11</v>
      </c>
      <c r="D13" s="85" t="s">
        <v>12</v>
      </c>
      <c r="E13" s="84" t="s">
        <v>13</v>
      </c>
      <c r="F13" s="85" t="s">
        <v>14</v>
      </c>
      <c r="G13" s="86" t="s">
        <v>15</v>
      </c>
      <c r="H13" s="86" t="s">
        <v>16</v>
      </c>
      <c r="I13" s="86" t="s">
        <v>17</v>
      </c>
      <c r="J13" s="87" t="s">
        <v>18</v>
      </c>
      <c r="K13" s="84" t="s">
        <v>19</v>
      </c>
      <c r="L13" s="84" t="s">
        <v>20</v>
      </c>
      <c r="M13" s="85" t="s">
        <v>21</v>
      </c>
      <c r="N13" s="85" t="s">
        <v>22</v>
      </c>
      <c r="O13" s="85" t="s">
        <v>23</v>
      </c>
      <c r="P13" s="85" t="s">
        <v>24</v>
      </c>
      <c r="Q13" s="88" t="s">
        <v>25</v>
      </c>
      <c r="R13" s="87" t="s">
        <v>26</v>
      </c>
      <c r="S13" s="88" t="s">
        <v>27</v>
      </c>
      <c r="T13" s="21" t="s">
        <v>28</v>
      </c>
      <c r="U13" s="21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</row>
    <row r="14" spans="1:74">
      <c r="A14" s="89"/>
      <c r="B14" s="90" t="s">
        <v>0</v>
      </c>
      <c r="C14" s="91"/>
      <c r="D14" s="92" t="s">
        <v>0</v>
      </c>
      <c r="E14" s="92" t="s">
        <v>0</v>
      </c>
      <c r="F14" s="92" t="s">
        <v>0</v>
      </c>
      <c r="G14" s="93"/>
      <c r="H14" s="93" t="s">
        <v>0</v>
      </c>
      <c r="I14" s="239" t="s">
        <v>29</v>
      </c>
      <c r="J14" s="240"/>
      <c r="K14" s="94" t="s">
        <v>0</v>
      </c>
      <c r="L14" s="89"/>
      <c r="M14" s="94"/>
      <c r="N14" s="94"/>
      <c r="O14" s="94" t="s">
        <v>30</v>
      </c>
      <c r="P14" s="94"/>
      <c r="Q14" s="95"/>
      <c r="R14" s="96"/>
      <c r="S14" s="97"/>
      <c r="T14" s="97"/>
      <c r="U14" s="31"/>
      <c r="V14" s="31"/>
      <c r="W14" s="31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</row>
    <row r="15" spans="1:74">
      <c r="A15" s="98"/>
      <c r="B15" s="99" t="s">
        <v>31</v>
      </c>
      <c r="C15" s="93" t="s">
        <v>31</v>
      </c>
      <c r="D15" s="93" t="s">
        <v>32</v>
      </c>
      <c r="E15" s="93" t="s">
        <v>76</v>
      </c>
      <c r="F15" s="93" t="s">
        <v>0</v>
      </c>
      <c r="G15" s="93"/>
      <c r="H15" s="93" t="s">
        <v>0</v>
      </c>
      <c r="I15" s="241"/>
      <c r="J15" s="242"/>
      <c r="K15" s="100" t="s">
        <v>34</v>
      </c>
      <c r="L15" s="101" t="s">
        <v>35</v>
      </c>
      <c r="M15" s="101" t="s">
        <v>36</v>
      </c>
      <c r="N15" s="101" t="s">
        <v>37</v>
      </c>
      <c r="O15" s="101" t="s">
        <v>38</v>
      </c>
      <c r="P15" s="89" t="s">
        <v>39</v>
      </c>
      <c r="Q15" s="90" t="s">
        <v>40</v>
      </c>
      <c r="R15" s="102" t="s">
        <v>41</v>
      </c>
      <c r="S15" s="97" t="s">
        <v>42</v>
      </c>
      <c r="T15" s="103" t="s">
        <v>43</v>
      </c>
      <c r="U15" s="31"/>
      <c r="V15" s="31"/>
      <c r="W15" s="31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</row>
    <row r="16" spans="1:74" ht="12" thickBot="1">
      <c r="A16" s="104" t="s">
        <v>44</v>
      </c>
      <c r="B16" s="105" t="s">
        <v>45</v>
      </c>
      <c r="C16" s="106" t="s">
        <v>77</v>
      </c>
      <c r="D16" s="106" t="s">
        <v>47</v>
      </c>
      <c r="E16" s="106" t="s">
        <v>48</v>
      </c>
      <c r="F16" s="106" t="s">
        <v>49</v>
      </c>
      <c r="G16" s="106" t="s">
        <v>50</v>
      </c>
      <c r="H16" s="106" t="s">
        <v>51</v>
      </c>
      <c r="I16" s="107" t="s">
        <v>52</v>
      </c>
      <c r="J16" s="108" t="s">
        <v>53</v>
      </c>
      <c r="K16" s="109" t="s">
        <v>54</v>
      </c>
      <c r="L16" s="110" t="s">
        <v>206</v>
      </c>
      <c r="M16" s="111" t="s">
        <v>55</v>
      </c>
      <c r="N16" s="111" t="s">
        <v>56</v>
      </c>
      <c r="O16" s="111" t="s">
        <v>57</v>
      </c>
      <c r="P16" s="112" t="s">
        <v>78</v>
      </c>
      <c r="Q16" s="113" t="s">
        <v>59</v>
      </c>
      <c r="R16" s="114" t="s">
        <v>59</v>
      </c>
      <c r="S16" s="109" t="s">
        <v>60</v>
      </c>
      <c r="T16" s="111" t="s">
        <v>61</v>
      </c>
      <c r="U16" s="31"/>
      <c r="V16" s="162">
        <v>113</v>
      </c>
      <c r="W16" s="31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</row>
    <row r="17" spans="1:74" ht="16.5" customHeight="1" thickTop="1">
      <c r="A17" s="115">
        <v>1</v>
      </c>
      <c r="B17" s="116" t="s">
        <v>63</v>
      </c>
      <c r="C17" s="117" t="s">
        <v>79</v>
      </c>
      <c r="D17" s="173" t="s">
        <v>80</v>
      </c>
      <c r="E17" s="117" t="s">
        <v>63</v>
      </c>
      <c r="F17" s="196">
        <v>90000</v>
      </c>
      <c r="G17" s="197">
        <v>0</v>
      </c>
      <c r="H17" s="197">
        <f t="shared" ref="H17:H23" si="0">+L59</f>
        <v>0</v>
      </c>
      <c r="I17" s="198" t="s">
        <v>63</v>
      </c>
      <c r="J17" s="197">
        <v>0</v>
      </c>
      <c r="K17" s="195">
        <f t="shared" ref="K17:K23" si="1">(+F17+G17+H17+J17)</f>
        <v>90000</v>
      </c>
      <c r="L17" s="195">
        <f>ROUND((K17*0.3077),0)</f>
        <v>27693</v>
      </c>
      <c r="M17" s="195">
        <v>0</v>
      </c>
      <c r="N17" s="195">
        <v>0</v>
      </c>
      <c r="O17" s="195">
        <f t="shared" ref="O17:O23" si="2">ROUND((K17*0.0145),0)</f>
        <v>1305</v>
      </c>
      <c r="P17" s="195">
        <v>187</v>
      </c>
      <c r="Q17" s="199">
        <v>15868</v>
      </c>
      <c r="R17" s="199">
        <v>0</v>
      </c>
      <c r="S17" s="195">
        <f t="shared" ref="S17:S23" si="3">+L17+M17+N17+O17+P17+Q17+R17</f>
        <v>45053</v>
      </c>
      <c r="T17" s="195">
        <f t="shared" ref="T17:T23" si="4">+K17+S17</f>
        <v>135053</v>
      </c>
      <c r="U17" s="4"/>
      <c r="V17" s="159">
        <v>411.8</v>
      </c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</row>
    <row r="18" spans="1:74" ht="21.75">
      <c r="A18" s="115">
        <f t="shared" ref="A18:A34" si="5">A17+1</f>
        <v>2</v>
      </c>
      <c r="B18" s="120" t="s">
        <v>63</v>
      </c>
      <c r="C18" s="121" t="s">
        <v>81</v>
      </c>
      <c r="D18" s="187" t="s">
        <v>82</v>
      </c>
      <c r="E18" s="122" t="s">
        <v>63</v>
      </c>
      <c r="F18" s="200">
        <v>80476</v>
      </c>
      <c r="G18" s="201">
        <v>0</v>
      </c>
      <c r="H18" s="197">
        <f t="shared" si="0"/>
        <v>0</v>
      </c>
      <c r="I18" s="202" t="s">
        <v>63</v>
      </c>
      <c r="J18" s="197">
        <v>0</v>
      </c>
      <c r="K18" s="195">
        <f t="shared" si="1"/>
        <v>80476</v>
      </c>
      <c r="L18" s="195">
        <f>ROUND((K18*0.3077),0)</f>
        <v>24762</v>
      </c>
      <c r="M18" s="195">
        <v>0</v>
      </c>
      <c r="N18" s="195">
        <v>0</v>
      </c>
      <c r="O18" s="195">
        <f t="shared" si="2"/>
        <v>1167</v>
      </c>
      <c r="P18" s="195">
        <v>187</v>
      </c>
      <c r="Q18" s="203">
        <v>8551</v>
      </c>
      <c r="R18" s="203">
        <v>342</v>
      </c>
      <c r="S18" s="195">
        <f t="shared" si="3"/>
        <v>35009</v>
      </c>
      <c r="T18" s="195">
        <f t="shared" si="4"/>
        <v>115485</v>
      </c>
      <c r="U18" s="4"/>
      <c r="V18" s="159">
        <v>1066.75</v>
      </c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</row>
    <row r="19" spans="1:74" ht="21.75">
      <c r="A19" s="115">
        <f t="shared" si="5"/>
        <v>3</v>
      </c>
      <c r="B19" s="120" t="s">
        <v>63</v>
      </c>
      <c r="C19" s="176" t="s">
        <v>83</v>
      </c>
      <c r="D19" s="187" t="s">
        <v>84</v>
      </c>
      <c r="E19" s="122" t="s">
        <v>63</v>
      </c>
      <c r="F19" s="200">
        <v>75602</v>
      </c>
      <c r="G19" s="201">
        <v>0</v>
      </c>
      <c r="H19" s="197">
        <f t="shared" si="0"/>
        <v>0</v>
      </c>
      <c r="I19" s="202" t="s">
        <v>63</v>
      </c>
      <c r="J19" s="197">
        <v>0</v>
      </c>
      <c r="K19" s="195">
        <f t="shared" si="1"/>
        <v>75602</v>
      </c>
      <c r="L19" s="195">
        <f t="shared" ref="L19:L32" si="6">ROUND((K19*0.3077),0)</f>
        <v>23263</v>
      </c>
      <c r="M19" s="195">
        <v>495</v>
      </c>
      <c r="N19" s="195">
        <v>0</v>
      </c>
      <c r="O19" s="195">
        <f t="shared" si="2"/>
        <v>1096</v>
      </c>
      <c r="P19" s="195">
        <v>187</v>
      </c>
      <c r="Q19" s="203">
        <v>13493</v>
      </c>
      <c r="R19" s="203">
        <v>329</v>
      </c>
      <c r="S19" s="195">
        <f t="shared" si="3"/>
        <v>38863</v>
      </c>
      <c r="T19" s="195">
        <f t="shared" si="4"/>
        <v>114465</v>
      </c>
      <c r="U19" s="4"/>
      <c r="V19" s="159">
        <v>1135.6300000000001</v>
      </c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</row>
    <row r="20" spans="1:74">
      <c r="A20" s="115">
        <f t="shared" si="5"/>
        <v>4</v>
      </c>
      <c r="B20" s="120" t="s">
        <v>63</v>
      </c>
      <c r="C20" s="122" t="s">
        <v>85</v>
      </c>
      <c r="D20" s="157" t="s">
        <v>86</v>
      </c>
      <c r="E20" s="122" t="s">
        <v>63</v>
      </c>
      <c r="F20" s="200">
        <v>50328</v>
      </c>
      <c r="G20" s="201">
        <v>0</v>
      </c>
      <c r="H20" s="197">
        <f t="shared" si="0"/>
        <v>0</v>
      </c>
      <c r="I20" s="202" t="s">
        <v>63</v>
      </c>
      <c r="J20" s="197">
        <v>0</v>
      </c>
      <c r="K20" s="195">
        <f t="shared" si="1"/>
        <v>50328</v>
      </c>
      <c r="L20" s="195">
        <f t="shared" si="6"/>
        <v>15486</v>
      </c>
      <c r="M20" s="195">
        <v>495</v>
      </c>
      <c r="N20" s="195">
        <v>0</v>
      </c>
      <c r="O20" s="195">
        <f t="shared" si="2"/>
        <v>730</v>
      </c>
      <c r="P20" s="195">
        <v>187</v>
      </c>
      <c r="Q20" s="203">
        <v>13493</v>
      </c>
      <c r="R20" s="203">
        <v>329</v>
      </c>
      <c r="S20" s="195">
        <f t="shared" si="3"/>
        <v>30720</v>
      </c>
      <c r="T20" s="195">
        <f t="shared" si="4"/>
        <v>81048</v>
      </c>
      <c r="U20" s="4"/>
      <c r="V20" s="159">
        <v>849.6</v>
      </c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</row>
    <row r="21" spans="1:74">
      <c r="A21" s="115">
        <f t="shared" si="5"/>
        <v>5</v>
      </c>
      <c r="B21" s="120" t="s">
        <v>63</v>
      </c>
      <c r="C21" s="122" t="s">
        <v>158</v>
      </c>
      <c r="D21" s="157" t="s">
        <v>88</v>
      </c>
      <c r="E21" s="122" t="s">
        <v>63</v>
      </c>
      <c r="F21" s="200">
        <v>150000</v>
      </c>
      <c r="G21" s="201">
        <v>0</v>
      </c>
      <c r="H21" s="197">
        <f t="shared" si="0"/>
        <v>0</v>
      </c>
      <c r="I21" s="202" t="s">
        <v>63</v>
      </c>
      <c r="J21" s="197">
        <v>0</v>
      </c>
      <c r="K21" s="195">
        <f t="shared" si="1"/>
        <v>150000</v>
      </c>
      <c r="L21" s="195">
        <f t="shared" si="6"/>
        <v>46155</v>
      </c>
      <c r="M21" s="195">
        <v>495</v>
      </c>
      <c r="N21" s="195">
        <v>0</v>
      </c>
      <c r="O21" s="195">
        <f t="shared" si="2"/>
        <v>2175</v>
      </c>
      <c r="P21" s="195">
        <v>187</v>
      </c>
      <c r="Q21" s="203">
        <v>21918</v>
      </c>
      <c r="R21" s="203">
        <v>530</v>
      </c>
      <c r="S21" s="195">
        <f t="shared" si="3"/>
        <v>71460</v>
      </c>
      <c r="T21" s="195">
        <f t="shared" si="4"/>
        <v>221460</v>
      </c>
      <c r="U21" s="4"/>
      <c r="V21" s="159">
        <v>1846.34</v>
      </c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</row>
    <row r="22" spans="1:74">
      <c r="A22" s="115">
        <f t="shared" si="5"/>
        <v>6</v>
      </c>
      <c r="B22" s="120" t="s">
        <v>63</v>
      </c>
      <c r="C22" s="176" t="s">
        <v>87</v>
      </c>
      <c r="D22" s="157" t="s">
        <v>176</v>
      </c>
      <c r="E22" s="122" t="s">
        <v>63</v>
      </c>
      <c r="F22" s="200">
        <v>115000</v>
      </c>
      <c r="G22" s="201">
        <v>0</v>
      </c>
      <c r="H22" s="197">
        <f t="shared" si="0"/>
        <v>0</v>
      </c>
      <c r="I22" s="202" t="s">
        <v>63</v>
      </c>
      <c r="J22" s="197">
        <v>0</v>
      </c>
      <c r="K22" s="195">
        <f t="shared" si="1"/>
        <v>115000</v>
      </c>
      <c r="L22" s="195">
        <f t="shared" si="6"/>
        <v>35386</v>
      </c>
      <c r="M22" s="195">
        <v>495</v>
      </c>
      <c r="N22" s="195">
        <v>0</v>
      </c>
      <c r="O22" s="195">
        <f t="shared" si="2"/>
        <v>1668</v>
      </c>
      <c r="P22" s="195">
        <v>187</v>
      </c>
      <c r="Q22" s="203">
        <v>21918</v>
      </c>
      <c r="R22" s="203">
        <v>530</v>
      </c>
      <c r="S22" s="195">
        <f t="shared" si="3"/>
        <v>60184</v>
      </c>
      <c r="T22" s="195">
        <f t="shared" si="4"/>
        <v>175184</v>
      </c>
      <c r="U22" s="4"/>
      <c r="V22" s="159">
        <v>1284.98</v>
      </c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</row>
    <row r="23" spans="1:74">
      <c r="A23" s="115">
        <f t="shared" si="5"/>
        <v>7</v>
      </c>
      <c r="B23" s="120" t="s">
        <v>63</v>
      </c>
      <c r="C23" s="176" t="s">
        <v>85</v>
      </c>
      <c r="D23" s="157" t="s">
        <v>89</v>
      </c>
      <c r="E23" s="122" t="s">
        <v>63</v>
      </c>
      <c r="F23" s="200">
        <v>65152</v>
      </c>
      <c r="G23" s="201">
        <v>0</v>
      </c>
      <c r="H23" s="197">
        <f t="shared" si="0"/>
        <v>0</v>
      </c>
      <c r="I23" s="202" t="s">
        <v>63</v>
      </c>
      <c r="J23" s="197">
        <v>0</v>
      </c>
      <c r="K23" s="195">
        <f t="shared" si="1"/>
        <v>65152</v>
      </c>
      <c r="L23" s="195">
        <f t="shared" si="6"/>
        <v>20047</v>
      </c>
      <c r="M23" s="195">
        <v>495</v>
      </c>
      <c r="N23" s="195">
        <v>0</v>
      </c>
      <c r="O23" s="195">
        <f t="shared" si="2"/>
        <v>945</v>
      </c>
      <c r="P23" s="195">
        <v>187</v>
      </c>
      <c r="Q23" s="203">
        <v>0</v>
      </c>
      <c r="R23" s="203">
        <v>0</v>
      </c>
      <c r="S23" s="195">
        <f t="shared" si="3"/>
        <v>21674</v>
      </c>
      <c r="T23" s="195">
        <f t="shared" si="4"/>
        <v>86826</v>
      </c>
      <c r="U23" s="4"/>
      <c r="V23" s="159">
        <v>655.73</v>
      </c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</row>
    <row r="24" spans="1:74">
      <c r="A24" s="115">
        <f t="shared" si="5"/>
        <v>8</v>
      </c>
      <c r="B24" s="120" t="s">
        <v>63</v>
      </c>
      <c r="C24" s="122" t="s">
        <v>85</v>
      </c>
      <c r="D24" s="157" t="s">
        <v>161</v>
      </c>
      <c r="E24" s="122" t="s">
        <v>63</v>
      </c>
      <c r="F24" s="200">
        <v>50000</v>
      </c>
      <c r="G24" s="201">
        <v>0</v>
      </c>
      <c r="H24" s="197">
        <f t="shared" ref="H24" si="7">+L66</f>
        <v>0</v>
      </c>
      <c r="I24" s="202" t="s">
        <v>63</v>
      </c>
      <c r="J24" s="197">
        <v>0</v>
      </c>
      <c r="K24" s="195">
        <f t="shared" ref="K24:K25" si="8">(+F24+G24+H24+J24)</f>
        <v>50000</v>
      </c>
      <c r="L24" s="195">
        <f t="shared" si="6"/>
        <v>15385</v>
      </c>
      <c r="M24" s="195">
        <v>495</v>
      </c>
      <c r="N24" s="195">
        <v>0</v>
      </c>
      <c r="O24" s="195">
        <f t="shared" ref="O24:O32" si="9">ROUND((K24*0.0145),0)</f>
        <v>725</v>
      </c>
      <c r="P24" s="195">
        <v>187</v>
      </c>
      <c r="Q24" s="199">
        <v>0</v>
      </c>
      <c r="R24" s="199">
        <v>0</v>
      </c>
      <c r="S24" s="195">
        <f t="shared" ref="S24:S32" si="10">+L24+M24+N24+O24+P24+Q24+R24</f>
        <v>16792</v>
      </c>
      <c r="T24" s="195">
        <f t="shared" ref="T24:T32" si="11">+K24+S24</f>
        <v>66792</v>
      </c>
      <c r="U24" s="4"/>
      <c r="V24" s="159">
        <v>655.73</v>
      </c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</row>
    <row r="25" spans="1:74">
      <c r="A25" s="115">
        <f t="shared" si="5"/>
        <v>9</v>
      </c>
      <c r="B25" s="120" t="s">
        <v>63</v>
      </c>
      <c r="C25" s="122" t="s">
        <v>94</v>
      </c>
      <c r="D25" s="175" t="s">
        <v>190</v>
      </c>
      <c r="E25" s="122" t="s">
        <v>63</v>
      </c>
      <c r="F25" s="204">
        <v>75000</v>
      </c>
      <c r="G25" s="205">
        <v>0</v>
      </c>
      <c r="H25" s="197">
        <v>0</v>
      </c>
      <c r="I25" s="202" t="s">
        <v>63</v>
      </c>
      <c r="J25" s="197">
        <v>0</v>
      </c>
      <c r="K25" s="195">
        <f t="shared" si="8"/>
        <v>75000</v>
      </c>
      <c r="L25" s="195">
        <f t="shared" si="6"/>
        <v>23078</v>
      </c>
      <c r="M25" s="194">
        <v>495</v>
      </c>
      <c r="N25" s="194">
        <v>0</v>
      </c>
      <c r="O25" s="195">
        <f t="shared" si="9"/>
        <v>1088</v>
      </c>
      <c r="P25" s="194">
        <v>187</v>
      </c>
      <c r="Q25" s="199">
        <v>4801</v>
      </c>
      <c r="R25" s="199">
        <v>342</v>
      </c>
      <c r="S25" s="194">
        <f t="shared" si="10"/>
        <v>29991</v>
      </c>
      <c r="T25" s="195">
        <f t="shared" si="11"/>
        <v>104991</v>
      </c>
      <c r="U25" s="4"/>
      <c r="V25" s="159">
        <v>648.70000000000005</v>
      </c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</row>
    <row r="26" spans="1:74" ht="22.5" customHeight="1">
      <c r="A26" s="115">
        <v>10</v>
      </c>
      <c r="B26" s="120" t="s">
        <v>63</v>
      </c>
      <c r="C26" s="186" t="s">
        <v>90</v>
      </c>
      <c r="D26" s="187" t="s">
        <v>91</v>
      </c>
      <c r="E26" s="122" t="s">
        <v>63</v>
      </c>
      <c r="F26" s="200">
        <v>90000</v>
      </c>
      <c r="G26" s="201">
        <v>0</v>
      </c>
      <c r="H26" s="197">
        <f>+L68</f>
        <v>0</v>
      </c>
      <c r="I26" s="202" t="s">
        <v>63</v>
      </c>
      <c r="J26" s="197">
        <v>0</v>
      </c>
      <c r="K26" s="195">
        <f t="shared" ref="K26:K30" si="12">(+F26+G26+H26+J26)</f>
        <v>90000</v>
      </c>
      <c r="L26" s="195">
        <f t="shared" si="6"/>
        <v>27693</v>
      </c>
      <c r="M26" s="195">
        <v>495</v>
      </c>
      <c r="N26" s="195">
        <v>0</v>
      </c>
      <c r="O26" s="195">
        <f t="shared" si="9"/>
        <v>1305</v>
      </c>
      <c r="P26" s="195">
        <v>187</v>
      </c>
      <c r="Q26" s="203">
        <v>4801</v>
      </c>
      <c r="R26" s="203">
        <v>342</v>
      </c>
      <c r="S26" s="195">
        <f t="shared" si="10"/>
        <v>34823</v>
      </c>
      <c r="T26" s="195">
        <f t="shared" si="11"/>
        <v>124823</v>
      </c>
      <c r="U26" s="4"/>
      <c r="V26" s="159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</row>
    <row r="27" spans="1:74" ht="15" customHeight="1">
      <c r="A27" s="115">
        <f t="shared" si="5"/>
        <v>11</v>
      </c>
      <c r="B27" s="120" t="s">
        <v>63</v>
      </c>
      <c r="C27" s="122" t="s">
        <v>192</v>
      </c>
      <c r="D27" s="157" t="s">
        <v>92</v>
      </c>
      <c r="E27" s="122" t="s">
        <v>63</v>
      </c>
      <c r="F27" s="200">
        <v>80476</v>
      </c>
      <c r="G27" s="206">
        <v>0</v>
      </c>
      <c r="H27" s="193">
        <f>+L69</f>
        <v>0</v>
      </c>
      <c r="I27" s="207" t="s">
        <v>63</v>
      </c>
      <c r="J27" s="193">
        <v>0</v>
      </c>
      <c r="K27" s="195">
        <f t="shared" si="12"/>
        <v>80476</v>
      </c>
      <c r="L27" s="195">
        <f t="shared" si="6"/>
        <v>24762</v>
      </c>
      <c r="M27" s="195">
        <v>0</v>
      </c>
      <c r="N27" s="195">
        <v>0</v>
      </c>
      <c r="O27" s="195">
        <f t="shared" si="9"/>
        <v>1167</v>
      </c>
      <c r="P27" s="195">
        <v>187</v>
      </c>
      <c r="Q27" s="203">
        <v>15868</v>
      </c>
      <c r="R27" s="203">
        <v>486</v>
      </c>
      <c r="S27" s="195">
        <f t="shared" si="10"/>
        <v>42470</v>
      </c>
      <c r="T27" s="195">
        <f t="shared" si="11"/>
        <v>122946</v>
      </c>
      <c r="U27" s="4"/>
      <c r="V27" s="159">
        <v>591.54999999999995</v>
      </c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</row>
    <row r="28" spans="1:74">
      <c r="A28" s="115">
        <v>12</v>
      </c>
      <c r="B28" s="120" t="s">
        <v>63</v>
      </c>
      <c r="C28" s="171" t="s">
        <v>85</v>
      </c>
      <c r="D28" s="175" t="s">
        <v>199</v>
      </c>
      <c r="E28" s="122" t="s">
        <v>63</v>
      </c>
      <c r="F28" s="204">
        <v>55000</v>
      </c>
      <c r="G28" s="208">
        <v>0</v>
      </c>
      <c r="H28" s="193">
        <v>0</v>
      </c>
      <c r="I28" s="207" t="s">
        <v>63</v>
      </c>
      <c r="J28" s="193">
        <v>0</v>
      </c>
      <c r="K28" s="195">
        <f t="shared" si="12"/>
        <v>55000</v>
      </c>
      <c r="L28" s="195">
        <f t="shared" si="6"/>
        <v>16924</v>
      </c>
      <c r="M28" s="195">
        <v>495</v>
      </c>
      <c r="N28" s="195">
        <v>0</v>
      </c>
      <c r="O28" s="195">
        <f t="shared" si="9"/>
        <v>798</v>
      </c>
      <c r="P28" s="195">
        <v>187</v>
      </c>
      <c r="Q28" s="203">
        <v>11192</v>
      </c>
      <c r="R28" s="203">
        <v>530</v>
      </c>
      <c r="S28" s="195">
        <f t="shared" si="10"/>
        <v>30126</v>
      </c>
      <c r="T28" s="195">
        <f t="shared" si="11"/>
        <v>85126</v>
      </c>
      <c r="U28" s="4"/>
      <c r="V28" s="159">
        <v>1154.28</v>
      </c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</row>
    <row r="29" spans="1:74">
      <c r="A29" s="115">
        <v>13</v>
      </c>
      <c r="B29" s="191"/>
      <c r="C29" s="171" t="s">
        <v>94</v>
      </c>
      <c r="D29" s="175" t="s">
        <v>198</v>
      </c>
      <c r="E29" s="122" t="s">
        <v>63</v>
      </c>
      <c r="F29" s="204">
        <v>76188</v>
      </c>
      <c r="G29" s="208">
        <v>0</v>
      </c>
      <c r="H29" s="193">
        <v>0</v>
      </c>
      <c r="I29" s="207" t="s">
        <v>63</v>
      </c>
      <c r="J29" s="193">
        <v>0</v>
      </c>
      <c r="K29" s="195">
        <f t="shared" si="12"/>
        <v>76188</v>
      </c>
      <c r="L29" s="195">
        <f t="shared" si="6"/>
        <v>23443</v>
      </c>
      <c r="M29" s="195">
        <v>0</v>
      </c>
      <c r="N29" s="195">
        <v>0</v>
      </c>
      <c r="O29" s="195">
        <f t="shared" si="9"/>
        <v>1105</v>
      </c>
      <c r="P29" s="195">
        <v>187</v>
      </c>
      <c r="Q29" s="203">
        <v>6117</v>
      </c>
      <c r="R29" s="203">
        <v>8551</v>
      </c>
      <c r="S29" s="195">
        <f t="shared" si="10"/>
        <v>39403</v>
      </c>
      <c r="T29" s="195">
        <f t="shared" si="11"/>
        <v>115591</v>
      </c>
      <c r="U29" s="4"/>
      <c r="V29" s="159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</row>
    <row r="30" spans="1:74">
      <c r="A30" s="115">
        <v>14</v>
      </c>
      <c r="B30" s="120" t="s">
        <v>63</v>
      </c>
      <c r="C30" s="122" t="s">
        <v>94</v>
      </c>
      <c r="D30" s="175" t="s">
        <v>191</v>
      </c>
      <c r="E30" s="122" t="s">
        <v>63</v>
      </c>
      <c r="F30" s="204">
        <v>95000</v>
      </c>
      <c r="G30" s="208">
        <v>0</v>
      </c>
      <c r="H30" s="193">
        <v>0</v>
      </c>
      <c r="I30" s="207" t="s">
        <v>63</v>
      </c>
      <c r="J30" s="193">
        <v>0</v>
      </c>
      <c r="K30" s="195">
        <f t="shared" si="12"/>
        <v>95000</v>
      </c>
      <c r="L30" s="195">
        <f t="shared" si="6"/>
        <v>29232</v>
      </c>
      <c r="M30" s="194">
        <v>0</v>
      </c>
      <c r="N30" s="194">
        <v>0</v>
      </c>
      <c r="O30" s="195">
        <f t="shared" si="9"/>
        <v>1378</v>
      </c>
      <c r="P30" s="194">
        <v>187</v>
      </c>
      <c r="Q30" s="209">
        <v>0</v>
      </c>
      <c r="R30" s="209">
        <v>0</v>
      </c>
      <c r="S30" s="194">
        <f t="shared" si="10"/>
        <v>30797</v>
      </c>
      <c r="T30" s="195">
        <f t="shared" si="11"/>
        <v>125797</v>
      </c>
      <c r="U30" s="4"/>
      <c r="V30" s="159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</row>
    <row r="31" spans="1:74" ht="21.75">
      <c r="A31" s="115">
        <f t="shared" si="5"/>
        <v>15</v>
      </c>
      <c r="B31" s="120" t="s">
        <v>63</v>
      </c>
      <c r="C31" s="189" t="s">
        <v>196</v>
      </c>
      <c r="D31" s="190" t="s">
        <v>195</v>
      </c>
      <c r="E31" s="171" t="s">
        <v>63</v>
      </c>
      <c r="F31" s="204">
        <v>75000</v>
      </c>
      <c r="G31" s="208">
        <v>0</v>
      </c>
      <c r="H31" s="193">
        <v>0</v>
      </c>
      <c r="I31" s="210" t="s">
        <v>63</v>
      </c>
      <c r="J31" s="193">
        <v>0</v>
      </c>
      <c r="K31" s="194">
        <f t="shared" ref="K31:K32" si="13">(+F31+G31+H31+J31)</f>
        <v>75000</v>
      </c>
      <c r="L31" s="195">
        <f t="shared" si="6"/>
        <v>23078</v>
      </c>
      <c r="M31" s="194">
        <v>495</v>
      </c>
      <c r="N31" s="194">
        <v>0</v>
      </c>
      <c r="O31" s="194">
        <f t="shared" si="9"/>
        <v>1088</v>
      </c>
      <c r="P31" s="194">
        <v>187</v>
      </c>
      <c r="Q31" s="209">
        <v>13493</v>
      </c>
      <c r="R31" s="209">
        <v>329</v>
      </c>
      <c r="S31" s="194">
        <f t="shared" si="10"/>
        <v>38670</v>
      </c>
      <c r="T31" s="195">
        <f t="shared" si="11"/>
        <v>113670</v>
      </c>
      <c r="U31" s="4"/>
      <c r="V31" s="159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</row>
    <row r="32" spans="1:74" ht="21.75">
      <c r="A32" s="115">
        <v>16</v>
      </c>
      <c r="B32" s="120" t="s">
        <v>63</v>
      </c>
      <c r="C32" s="176" t="s">
        <v>203</v>
      </c>
      <c r="D32" s="157" t="s">
        <v>204</v>
      </c>
      <c r="E32" s="122" t="s">
        <v>63</v>
      </c>
      <c r="F32" s="200">
        <v>90000</v>
      </c>
      <c r="G32" s="201">
        <v>0</v>
      </c>
      <c r="H32" s="197">
        <f>+L74</f>
        <v>0</v>
      </c>
      <c r="I32" s="202" t="s">
        <v>63</v>
      </c>
      <c r="J32" s="197">
        <v>0</v>
      </c>
      <c r="K32" s="195">
        <f t="shared" si="13"/>
        <v>90000</v>
      </c>
      <c r="L32" s="195">
        <f t="shared" si="6"/>
        <v>27693</v>
      </c>
      <c r="M32" s="195">
        <v>495</v>
      </c>
      <c r="N32" s="195">
        <v>0</v>
      </c>
      <c r="O32" s="195">
        <f t="shared" si="9"/>
        <v>1305</v>
      </c>
      <c r="P32" s="195">
        <v>187</v>
      </c>
      <c r="Q32" s="199">
        <v>4801</v>
      </c>
      <c r="R32" s="199">
        <v>342</v>
      </c>
      <c r="S32" s="195">
        <f t="shared" si="10"/>
        <v>34823</v>
      </c>
      <c r="T32" s="195">
        <f t="shared" si="11"/>
        <v>124823</v>
      </c>
      <c r="U32" s="4"/>
      <c r="V32" s="159">
        <v>1128.68</v>
      </c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</row>
    <row r="33" spans="1:74">
      <c r="A33" s="115">
        <v>17</v>
      </c>
      <c r="B33" s="120" t="s">
        <v>63</v>
      </c>
      <c r="C33" s="173" t="s">
        <v>197</v>
      </c>
      <c r="D33" s="157" t="s">
        <v>174</v>
      </c>
      <c r="E33" s="157" t="s">
        <v>63</v>
      </c>
      <c r="F33" s="211">
        <v>85181</v>
      </c>
      <c r="G33" s="206">
        <v>0</v>
      </c>
      <c r="H33" s="193">
        <f>+L73</f>
        <v>0</v>
      </c>
      <c r="I33" s="207" t="s">
        <v>63</v>
      </c>
      <c r="J33" s="193">
        <v>0</v>
      </c>
      <c r="K33" s="195">
        <f t="shared" ref="K33:K34" si="14">(+F33+G33+H33+J33)</f>
        <v>85181</v>
      </c>
      <c r="L33" s="195">
        <f t="shared" ref="L33:L42" si="15">ROUND((K33*0.3077),0)</f>
        <v>26210</v>
      </c>
      <c r="M33" s="195">
        <v>495</v>
      </c>
      <c r="N33" s="195">
        <v>0</v>
      </c>
      <c r="O33" s="195">
        <f t="shared" ref="O33:O42" si="16">ROUND((K33*0.0145),0)</f>
        <v>1235</v>
      </c>
      <c r="P33" s="195">
        <v>187</v>
      </c>
      <c r="Q33" s="203">
        <v>4801</v>
      </c>
      <c r="R33" s="203">
        <v>342</v>
      </c>
      <c r="S33" s="195">
        <f t="shared" ref="S33:S35" si="17">+L33+M33+N33+O33+P33+Q33+R33</f>
        <v>33270</v>
      </c>
      <c r="T33" s="195">
        <f t="shared" ref="T33:T38" si="18">+K33+S33</f>
        <v>118451</v>
      </c>
      <c r="U33" s="4"/>
      <c r="V33" s="159">
        <v>1037.55</v>
      </c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</row>
    <row r="34" spans="1:74">
      <c r="A34" s="115">
        <f t="shared" si="5"/>
        <v>18</v>
      </c>
      <c r="B34" s="120" t="s">
        <v>63</v>
      </c>
      <c r="C34" s="173" t="s">
        <v>197</v>
      </c>
      <c r="D34" s="175" t="s">
        <v>219</v>
      </c>
      <c r="E34" s="157" t="s">
        <v>63</v>
      </c>
      <c r="F34" s="213">
        <v>85000</v>
      </c>
      <c r="G34" s="208">
        <v>0</v>
      </c>
      <c r="H34" s="193">
        <v>0</v>
      </c>
      <c r="I34" s="207" t="s">
        <v>63</v>
      </c>
      <c r="J34" s="193">
        <v>0</v>
      </c>
      <c r="K34" s="195">
        <f t="shared" si="14"/>
        <v>85000</v>
      </c>
      <c r="L34" s="195">
        <f t="shared" si="15"/>
        <v>26155</v>
      </c>
      <c r="M34" s="194">
        <v>495</v>
      </c>
      <c r="N34" s="194">
        <v>0</v>
      </c>
      <c r="O34" s="195">
        <f t="shared" si="16"/>
        <v>1233</v>
      </c>
      <c r="P34" s="194">
        <v>187</v>
      </c>
      <c r="Q34" s="209">
        <v>4801</v>
      </c>
      <c r="R34" s="209">
        <v>342</v>
      </c>
      <c r="S34" s="194">
        <f t="shared" si="17"/>
        <v>33213</v>
      </c>
      <c r="T34" s="195">
        <f t="shared" si="18"/>
        <v>118213</v>
      </c>
      <c r="U34" s="4"/>
      <c r="V34" s="159">
        <v>1232.01</v>
      </c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</row>
    <row r="35" spans="1:74">
      <c r="A35" s="185">
        <v>19</v>
      </c>
      <c r="B35" s="120" t="s">
        <v>63</v>
      </c>
      <c r="C35" s="122" t="s">
        <v>85</v>
      </c>
      <c r="D35" s="157" t="s">
        <v>160</v>
      </c>
      <c r="E35" s="122" t="s">
        <v>63</v>
      </c>
      <c r="F35" s="200">
        <v>65000</v>
      </c>
      <c r="G35" s="206">
        <v>0</v>
      </c>
      <c r="H35" s="193">
        <f t="shared" ref="H35" si="19">+L75</f>
        <v>0</v>
      </c>
      <c r="I35" s="207" t="s">
        <v>63</v>
      </c>
      <c r="J35" s="193">
        <v>0</v>
      </c>
      <c r="K35" s="195">
        <f t="shared" ref="K35:K37" si="20">(+F35+G35+H35+J35)</f>
        <v>65000</v>
      </c>
      <c r="L35" s="195">
        <f t="shared" si="15"/>
        <v>20001</v>
      </c>
      <c r="M35" s="195">
        <v>495</v>
      </c>
      <c r="N35" s="195">
        <v>0</v>
      </c>
      <c r="O35" s="195">
        <f t="shared" si="16"/>
        <v>943</v>
      </c>
      <c r="P35" s="195">
        <v>187</v>
      </c>
      <c r="Q35" s="203">
        <v>0</v>
      </c>
      <c r="R35" s="203">
        <v>0</v>
      </c>
      <c r="S35" s="195">
        <f t="shared" si="17"/>
        <v>21626</v>
      </c>
      <c r="T35" s="195">
        <f t="shared" si="18"/>
        <v>86626</v>
      </c>
      <c r="U35" s="4"/>
      <c r="V35" s="159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</row>
    <row r="36" spans="1:74">
      <c r="A36" s="115">
        <v>20</v>
      </c>
      <c r="B36" s="120" t="s">
        <v>63</v>
      </c>
      <c r="C36" s="122" t="s">
        <v>93</v>
      </c>
      <c r="D36" s="157" t="s">
        <v>154</v>
      </c>
      <c r="E36" s="122" t="s">
        <v>63</v>
      </c>
      <c r="F36" s="200">
        <v>165788</v>
      </c>
      <c r="G36" s="206">
        <v>0</v>
      </c>
      <c r="H36" s="193">
        <f t="shared" ref="H36" si="21">+L77</f>
        <v>0</v>
      </c>
      <c r="I36" s="207" t="s">
        <v>63</v>
      </c>
      <c r="J36" s="193">
        <v>0</v>
      </c>
      <c r="K36" s="195">
        <f t="shared" si="20"/>
        <v>165788</v>
      </c>
      <c r="L36" s="195">
        <f t="shared" si="15"/>
        <v>51013</v>
      </c>
      <c r="M36" s="195">
        <v>495</v>
      </c>
      <c r="N36" s="195">
        <v>0</v>
      </c>
      <c r="O36" s="195">
        <f t="shared" si="16"/>
        <v>2404</v>
      </c>
      <c r="P36" s="195">
        <v>187</v>
      </c>
      <c r="Q36" s="203">
        <v>8551</v>
      </c>
      <c r="R36" s="203">
        <v>342</v>
      </c>
      <c r="S36" s="195">
        <f>+L36+M36+N36+O36+P36+Q36+R36</f>
        <v>62992</v>
      </c>
      <c r="T36" s="195">
        <f t="shared" si="18"/>
        <v>228780</v>
      </c>
      <c r="U36" s="4"/>
      <c r="V36" s="159">
        <v>1329.79</v>
      </c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</row>
    <row r="37" spans="1:74">
      <c r="A37" s="115">
        <v>21</v>
      </c>
      <c r="B37" s="120" t="s">
        <v>63</v>
      </c>
      <c r="C37" s="122" t="s">
        <v>93</v>
      </c>
      <c r="D37" s="175" t="s">
        <v>165</v>
      </c>
      <c r="E37" s="122" t="s">
        <v>63</v>
      </c>
      <c r="F37" s="212">
        <v>165788</v>
      </c>
      <c r="G37" s="208">
        <v>0</v>
      </c>
      <c r="H37" s="193">
        <v>0</v>
      </c>
      <c r="I37" s="207" t="s">
        <v>63</v>
      </c>
      <c r="J37" s="193">
        <v>0</v>
      </c>
      <c r="K37" s="195">
        <f t="shared" si="20"/>
        <v>165788</v>
      </c>
      <c r="L37" s="195">
        <f t="shared" si="15"/>
        <v>51013</v>
      </c>
      <c r="M37" s="194">
        <v>495</v>
      </c>
      <c r="N37" s="194">
        <v>0</v>
      </c>
      <c r="O37" s="195">
        <f t="shared" si="16"/>
        <v>2404</v>
      </c>
      <c r="P37" s="194">
        <v>187</v>
      </c>
      <c r="Q37" s="203">
        <v>8551</v>
      </c>
      <c r="R37" s="203">
        <v>342</v>
      </c>
      <c r="S37" s="194">
        <f>+L37+M37+N37+O37+P37+Q37+R37</f>
        <v>62992</v>
      </c>
      <c r="T37" s="195">
        <f t="shared" si="18"/>
        <v>228780</v>
      </c>
      <c r="U37" s="4"/>
      <c r="V37" s="159">
        <v>1674.26</v>
      </c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</row>
    <row r="38" spans="1:74">
      <c r="A38" s="185">
        <v>22</v>
      </c>
      <c r="B38" s="191"/>
      <c r="C38" s="175" t="s">
        <v>85</v>
      </c>
      <c r="D38" s="175" t="s">
        <v>177</v>
      </c>
      <c r="E38" s="175" t="s">
        <v>63</v>
      </c>
      <c r="F38" s="213">
        <v>45262</v>
      </c>
      <c r="G38" s="206">
        <v>0</v>
      </c>
      <c r="H38" s="193">
        <f>+L80</f>
        <v>0</v>
      </c>
      <c r="I38" s="207" t="s">
        <v>63</v>
      </c>
      <c r="J38" s="193">
        <v>0</v>
      </c>
      <c r="K38" s="195">
        <f t="shared" ref="K38:K42" si="22">(+F38+G38+H38+J38)</f>
        <v>45262</v>
      </c>
      <c r="L38" s="195">
        <f t="shared" si="15"/>
        <v>13927</v>
      </c>
      <c r="M38" s="195">
        <v>495</v>
      </c>
      <c r="N38" s="195">
        <v>0</v>
      </c>
      <c r="O38" s="195">
        <f t="shared" si="16"/>
        <v>656</v>
      </c>
      <c r="P38" s="195">
        <v>187</v>
      </c>
      <c r="Q38" s="203">
        <v>8310</v>
      </c>
      <c r="R38" s="203">
        <v>486</v>
      </c>
      <c r="S38" s="195">
        <f>+L38+M38+N38+O38+P38+Q38+R38</f>
        <v>24061</v>
      </c>
      <c r="T38" s="195">
        <f t="shared" si="18"/>
        <v>69323</v>
      </c>
      <c r="U38" s="4"/>
      <c r="V38" s="159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</row>
    <row r="39" spans="1:74">
      <c r="A39" s="115">
        <v>23</v>
      </c>
      <c r="B39" s="120" t="s">
        <v>63</v>
      </c>
      <c r="C39" s="149" t="s">
        <v>193</v>
      </c>
      <c r="D39" s="152" t="s">
        <v>167</v>
      </c>
      <c r="E39" s="152" t="s">
        <v>63</v>
      </c>
      <c r="F39" s="214">
        <v>24000</v>
      </c>
      <c r="G39" s="206">
        <v>0</v>
      </c>
      <c r="H39" s="193">
        <f>+L81</f>
        <v>0</v>
      </c>
      <c r="I39" s="207" t="s">
        <v>63</v>
      </c>
      <c r="J39" s="193">
        <v>0</v>
      </c>
      <c r="K39" s="195">
        <f t="shared" si="22"/>
        <v>24000</v>
      </c>
      <c r="L39" s="195">
        <f t="shared" si="15"/>
        <v>7385</v>
      </c>
      <c r="M39" s="195">
        <v>495</v>
      </c>
      <c r="N39" s="195">
        <v>0</v>
      </c>
      <c r="O39" s="195">
        <f t="shared" si="16"/>
        <v>348</v>
      </c>
      <c r="P39" s="195">
        <v>187</v>
      </c>
      <c r="Q39" s="203">
        <v>0</v>
      </c>
      <c r="R39" s="203">
        <v>0</v>
      </c>
      <c r="S39" s="195">
        <f t="shared" ref="S39:S42" si="23">+L39+M39+N39+O39+P39+Q39+R39</f>
        <v>8415</v>
      </c>
      <c r="T39" s="195">
        <f t="shared" ref="T39:T42" si="24">+K39+S39</f>
        <v>32415</v>
      </c>
      <c r="U39" s="4"/>
      <c r="V39" s="159">
        <v>1667.23</v>
      </c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</row>
    <row r="40" spans="1:74">
      <c r="A40" s="115">
        <v>24</v>
      </c>
      <c r="B40" s="120" t="s">
        <v>63</v>
      </c>
      <c r="C40" s="122" t="s">
        <v>85</v>
      </c>
      <c r="D40" s="157" t="s">
        <v>217</v>
      </c>
      <c r="E40" s="152" t="s">
        <v>63</v>
      </c>
      <c r="F40" s="200">
        <v>45262</v>
      </c>
      <c r="G40" s="206">
        <v>0</v>
      </c>
      <c r="H40" s="193">
        <v>0</v>
      </c>
      <c r="I40" s="207" t="s">
        <v>63</v>
      </c>
      <c r="J40" s="193">
        <v>0</v>
      </c>
      <c r="K40" s="195">
        <f t="shared" si="22"/>
        <v>45262</v>
      </c>
      <c r="L40" s="195">
        <f t="shared" si="15"/>
        <v>13927</v>
      </c>
      <c r="M40" s="195">
        <v>495</v>
      </c>
      <c r="N40" s="195">
        <v>0</v>
      </c>
      <c r="O40" s="195">
        <f t="shared" si="16"/>
        <v>656</v>
      </c>
      <c r="P40" s="195">
        <v>187</v>
      </c>
      <c r="Q40" s="203">
        <v>4801</v>
      </c>
      <c r="R40" s="203">
        <v>342</v>
      </c>
      <c r="S40" s="195">
        <f t="shared" si="23"/>
        <v>20408</v>
      </c>
      <c r="T40" s="195">
        <f t="shared" si="24"/>
        <v>65670</v>
      </c>
      <c r="U40" s="4"/>
      <c r="V40" s="159">
        <v>1173.33</v>
      </c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  <c r="BT40" s="5"/>
      <c r="BU40" s="5"/>
      <c r="BV40" s="5"/>
    </row>
    <row r="41" spans="1:74">
      <c r="A41" s="185">
        <v>25</v>
      </c>
      <c r="B41" s="120" t="s">
        <v>63</v>
      </c>
      <c r="C41" s="122" t="s">
        <v>94</v>
      </c>
      <c r="D41" s="157" t="s">
        <v>95</v>
      </c>
      <c r="E41" s="122" t="s">
        <v>63</v>
      </c>
      <c r="F41" s="200">
        <v>65000</v>
      </c>
      <c r="G41" s="206">
        <v>0</v>
      </c>
      <c r="H41" s="193">
        <f t="shared" ref="H41" si="25">+L83</f>
        <v>0</v>
      </c>
      <c r="I41" s="207" t="s">
        <v>63</v>
      </c>
      <c r="J41" s="193">
        <v>0</v>
      </c>
      <c r="K41" s="195">
        <f t="shared" si="22"/>
        <v>65000</v>
      </c>
      <c r="L41" s="195">
        <f t="shared" si="15"/>
        <v>20001</v>
      </c>
      <c r="M41" s="195">
        <v>495</v>
      </c>
      <c r="N41" s="195">
        <v>0</v>
      </c>
      <c r="O41" s="195">
        <f t="shared" si="16"/>
        <v>943</v>
      </c>
      <c r="P41" s="195">
        <v>187</v>
      </c>
      <c r="Q41" s="203">
        <v>21918</v>
      </c>
      <c r="R41" s="203">
        <v>530</v>
      </c>
      <c r="S41" s="195">
        <f t="shared" si="23"/>
        <v>44074</v>
      </c>
      <c r="T41" s="195">
        <f t="shared" si="24"/>
        <v>109074</v>
      </c>
      <c r="U41" s="4"/>
      <c r="V41" s="159">
        <v>1272.6300000000001</v>
      </c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</row>
    <row r="42" spans="1:74">
      <c r="A42" s="115">
        <v>26</v>
      </c>
      <c r="B42" s="120" t="s">
        <v>63</v>
      </c>
      <c r="C42" s="149" t="s">
        <v>85</v>
      </c>
      <c r="D42" s="152" t="s">
        <v>194</v>
      </c>
      <c r="E42" s="152" t="s">
        <v>63</v>
      </c>
      <c r="F42" s="216">
        <v>35000</v>
      </c>
      <c r="G42" s="206">
        <v>0</v>
      </c>
      <c r="H42" s="193">
        <f t="shared" ref="H42" si="26">+L89</f>
        <v>0</v>
      </c>
      <c r="I42" s="217" t="s">
        <v>63</v>
      </c>
      <c r="J42" s="193">
        <v>0</v>
      </c>
      <c r="K42" s="195">
        <f t="shared" si="22"/>
        <v>35000</v>
      </c>
      <c r="L42" s="195">
        <f t="shared" si="15"/>
        <v>10770</v>
      </c>
      <c r="M42" s="195">
        <v>495</v>
      </c>
      <c r="N42" s="195">
        <v>0</v>
      </c>
      <c r="O42" s="195">
        <f t="shared" si="16"/>
        <v>508</v>
      </c>
      <c r="P42" s="195">
        <v>187</v>
      </c>
      <c r="Q42" s="218">
        <v>0</v>
      </c>
      <c r="R42" s="218">
        <v>0</v>
      </c>
      <c r="S42" s="195">
        <f t="shared" si="23"/>
        <v>11960</v>
      </c>
      <c r="T42" s="195">
        <f t="shared" si="24"/>
        <v>46960</v>
      </c>
      <c r="U42" s="4"/>
      <c r="V42" s="159">
        <v>780.48</v>
      </c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</row>
    <row r="43" spans="1:74">
      <c r="A43" s="115"/>
      <c r="B43" s="120" t="s">
        <v>63</v>
      </c>
      <c r="C43" s="122"/>
      <c r="D43" s="157"/>
      <c r="E43" s="122"/>
      <c r="F43" s="200"/>
      <c r="G43" s="206"/>
      <c r="H43" s="193"/>
      <c r="I43" s="207"/>
      <c r="J43" s="193"/>
      <c r="K43" s="195"/>
      <c r="L43" s="195"/>
      <c r="M43" s="195"/>
      <c r="N43" s="195"/>
      <c r="O43" s="195"/>
      <c r="P43" s="195"/>
      <c r="Q43" s="203"/>
      <c r="R43" s="203"/>
      <c r="S43" s="195"/>
      <c r="T43" s="195"/>
      <c r="U43" s="4"/>
      <c r="V43" s="159">
        <v>696.73</v>
      </c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</row>
    <row r="44" spans="1:74">
      <c r="A44" s="115"/>
      <c r="B44" s="120" t="s">
        <v>63</v>
      </c>
      <c r="C44" s="122"/>
      <c r="D44" s="157"/>
      <c r="E44" s="122"/>
      <c r="F44" s="200"/>
      <c r="G44" s="206"/>
      <c r="H44" s="193"/>
      <c r="I44" s="207"/>
      <c r="J44" s="193"/>
      <c r="K44" s="195"/>
      <c r="L44" s="195"/>
      <c r="M44" s="195"/>
      <c r="N44" s="195"/>
      <c r="O44" s="195"/>
      <c r="P44" s="195"/>
      <c r="Q44" s="203"/>
      <c r="R44" s="203"/>
      <c r="S44" s="195"/>
      <c r="T44" s="195"/>
      <c r="U44" s="4"/>
      <c r="V44" s="159">
        <v>639.55999999999995</v>
      </c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</row>
    <row r="45" spans="1:74">
      <c r="A45" s="115"/>
      <c r="B45" s="120" t="s">
        <v>63</v>
      </c>
      <c r="C45" s="122"/>
      <c r="D45" s="157"/>
      <c r="E45" s="122"/>
      <c r="F45" s="200"/>
      <c r="G45" s="206"/>
      <c r="H45" s="193"/>
      <c r="I45" s="207"/>
      <c r="J45" s="193"/>
      <c r="K45" s="195"/>
      <c r="L45" s="195"/>
      <c r="M45" s="195"/>
      <c r="N45" s="195"/>
      <c r="O45" s="195"/>
      <c r="P45" s="195"/>
      <c r="Q45" s="203"/>
      <c r="R45" s="203"/>
      <c r="S45" s="195"/>
      <c r="T45" s="195"/>
      <c r="U45" s="4"/>
      <c r="V45" s="161">
        <v>723.32</v>
      </c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</row>
    <row r="46" spans="1:74">
      <c r="A46" s="130"/>
      <c r="B46" s="130"/>
      <c r="C46" s="130"/>
      <c r="D46" s="131" t="s">
        <v>98</v>
      </c>
      <c r="E46" s="132" t="s">
        <v>63</v>
      </c>
      <c r="F46" s="133">
        <f>SUM(F17:F45)</f>
        <v>2094503</v>
      </c>
      <c r="G46" s="133">
        <f>SUM(G17:G45)</f>
        <v>0</v>
      </c>
      <c r="H46" s="133">
        <f>SUM(H17:H45)</f>
        <v>0</v>
      </c>
      <c r="I46" s="134" t="s">
        <v>63</v>
      </c>
      <c r="J46" s="133">
        <f t="shared" ref="J46:T46" si="27">SUM(J17:J45)</f>
        <v>0</v>
      </c>
      <c r="K46" s="133">
        <f t="shared" si="27"/>
        <v>2094503</v>
      </c>
      <c r="L46" s="133">
        <f t="shared" si="27"/>
        <v>644482</v>
      </c>
      <c r="M46" s="133">
        <f t="shared" si="27"/>
        <v>10395</v>
      </c>
      <c r="N46" s="133">
        <f t="shared" si="27"/>
        <v>0</v>
      </c>
      <c r="O46" s="118">
        <f t="shared" si="27"/>
        <v>30375</v>
      </c>
      <c r="P46" s="118">
        <f t="shared" si="27"/>
        <v>4862</v>
      </c>
      <c r="Q46" s="118">
        <f t="shared" si="27"/>
        <v>218047</v>
      </c>
      <c r="R46" s="118">
        <f t="shared" si="27"/>
        <v>15708</v>
      </c>
      <c r="S46" s="118">
        <f t="shared" si="27"/>
        <v>923869</v>
      </c>
      <c r="T46" s="118">
        <f t="shared" si="27"/>
        <v>3018372</v>
      </c>
      <c r="U46" s="4"/>
      <c r="V46" s="159">
        <f>SUM(V17:V45)</f>
        <v>23656.659999999996</v>
      </c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</row>
    <row r="47" spans="1:74" ht="12.75">
      <c r="A47" s="3" t="s">
        <v>71</v>
      </c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5"/>
    </row>
    <row r="48" spans="1:74" ht="12.75">
      <c r="A48" s="3" t="s">
        <v>99</v>
      </c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5"/>
      <c r="BS48" s="5"/>
      <c r="BT48" s="5"/>
      <c r="BU48" s="5"/>
      <c r="BV48" s="5"/>
    </row>
    <row r="49" spans="1:74" ht="12" customHeight="1">
      <c r="A49" s="3" t="s">
        <v>224</v>
      </c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5"/>
      <c r="BS49" s="5"/>
      <c r="BT49" s="5"/>
      <c r="BU49" s="5"/>
      <c r="BV49" s="5"/>
    </row>
    <row r="50" spans="1:74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5"/>
      <c r="BS50" s="5"/>
      <c r="BT50" s="5"/>
      <c r="BU50" s="5"/>
      <c r="BV50" s="5"/>
    </row>
    <row r="51" spans="1:74" ht="12" thickBot="1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5"/>
      <c r="BS51" s="5"/>
      <c r="BT51" s="5"/>
      <c r="BU51" s="5"/>
      <c r="BV51" s="5"/>
    </row>
    <row r="52" spans="1:74" ht="12.75" thickTop="1" thickBot="1">
      <c r="A52" s="1"/>
      <c r="B52" s="78" t="s">
        <v>9</v>
      </c>
      <c r="C52" s="79"/>
      <c r="D52" s="79"/>
      <c r="E52" s="79"/>
      <c r="F52" s="79"/>
      <c r="G52" s="79"/>
      <c r="H52" s="79"/>
      <c r="I52" s="79"/>
      <c r="J52" s="135"/>
      <c r="K52" s="136"/>
      <c r="L52" s="137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</row>
    <row r="53" spans="1:74" ht="12" thickTop="1">
      <c r="A53" s="1"/>
      <c r="B53" s="138" t="s">
        <v>100</v>
      </c>
      <c r="C53" s="139"/>
      <c r="D53" s="139"/>
      <c r="E53" s="139"/>
      <c r="F53" s="139"/>
      <c r="G53" s="139"/>
      <c r="H53" s="139"/>
      <c r="I53" s="139"/>
      <c r="J53" s="139"/>
      <c r="K53" s="139"/>
      <c r="L53" s="140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</row>
    <row r="54" spans="1:74">
      <c r="A54" s="1"/>
      <c r="B54" s="83" t="s">
        <v>10</v>
      </c>
      <c r="C54" s="85" t="s">
        <v>11</v>
      </c>
      <c r="D54" s="85" t="s">
        <v>12</v>
      </c>
      <c r="E54" s="85" t="s">
        <v>13</v>
      </c>
      <c r="F54" s="85" t="s">
        <v>14</v>
      </c>
      <c r="G54" s="85" t="s">
        <v>15</v>
      </c>
      <c r="H54" s="85" t="s">
        <v>16</v>
      </c>
      <c r="I54" s="85" t="s">
        <v>17</v>
      </c>
      <c r="J54" s="85" t="s">
        <v>18</v>
      </c>
      <c r="K54" s="85" t="s">
        <v>19</v>
      </c>
      <c r="L54" s="141" t="s">
        <v>20</v>
      </c>
      <c r="M54" s="21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</row>
    <row r="55" spans="1:74">
      <c r="A55" s="1"/>
      <c r="B55" s="83"/>
      <c r="C55" s="84"/>
      <c r="D55" s="85"/>
      <c r="E55" s="84"/>
      <c r="F55" s="131" t="s">
        <v>58</v>
      </c>
      <c r="G55" s="142" t="s">
        <v>78</v>
      </c>
      <c r="H55" s="143" t="s">
        <v>101</v>
      </c>
      <c r="I55" s="143" t="s">
        <v>102</v>
      </c>
      <c r="J55" s="143" t="s">
        <v>103</v>
      </c>
      <c r="K55" s="143" t="s">
        <v>104</v>
      </c>
      <c r="L55" s="144"/>
      <c r="M55" s="21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</row>
    <row r="56" spans="1:74" ht="21.75">
      <c r="A56" s="89"/>
      <c r="B56" s="90" t="s">
        <v>0</v>
      </c>
      <c r="C56" s="91"/>
      <c r="D56" s="92" t="s">
        <v>0</v>
      </c>
      <c r="E56" s="92" t="s">
        <v>105</v>
      </c>
      <c r="F56" s="145" t="s">
        <v>106</v>
      </c>
      <c r="G56" s="93"/>
      <c r="H56" s="93" t="s">
        <v>0</v>
      </c>
      <c r="I56" s="146" t="s">
        <v>107</v>
      </c>
      <c r="J56" s="93" t="s">
        <v>108</v>
      </c>
      <c r="K56" s="93" t="s">
        <v>109</v>
      </c>
      <c r="L56" s="101" t="s">
        <v>0</v>
      </c>
      <c r="M56" s="31"/>
      <c r="N56" s="31"/>
      <c r="O56" s="31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</row>
    <row r="57" spans="1:74">
      <c r="A57" s="98"/>
      <c r="B57" s="99" t="s">
        <v>31</v>
      </c>
      <c r="C57" s="93" t="s">
        <v>31</v>
      </c>
      <c r="D57" s="93" t="s">
        <v>32</v>
      </c>
      <c r="E57" s="93" t="s">
        <v>110</v>
      </c>
      <c r="F57" s="93" t="s">
        <v>110</v>
      </c>
      <c r="G57" s="93" t="s">
        <v>111</v>
      </c>
      <c r="H57" s="93" t="s">
        <v>111</v>
      </c>
      <c r="I57" s="93" t="s">
        <v>110</v>
      </c>
      <c r="J57" s="93" t="s">
        <v>110</v>
      </c>
      <c r="K57" s="93" t="s">
        <v>110</v>
      </c>
      <c r="L57" s="147" t="s">
        <v>112</v>
      </c>
      <c r="M57" s="31"/>
      <c r="N57" s="31"/>
      <c r="O57" s="31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</row>
    <row r="58" spans="1:74" ht="12" thickBot="1">
      <c r="A58" s="104" t="s">
        <v>44</v>
      </c>
      <c r="B58" s="105" t="s">
        <v>45</v>
      </c>
      <c r="C58" s="106" t="s">
        <v>46</v>
      </c>
      <c r="D58" s="106" t="s">
        <v>47</v>
      </c>
      <c r="E58" s="106"/>
      <c r="F58" s="148" t="s">
        <v>113</v>
      </c>
      <c r="G58" s="148" t="s">
        <v>113</v>
      </c>
      <c r="H58" s="148" t="s">
        <v>114</v>
      </c>
      <c r="I58" s="148" t="s">
        <v>115</v>
      </c>
      <c r="J58" s="148" t="s">
        <v>115</v>
      </c>
      <c r="K58" s="148" t="s">
        <v>116</v>
      </c>
      <c r="L58" s="111" t="s">
        <v>54</v>
      </c>
      <c r="M58" s="31"/>
      <c r="N58" s="31"/>
      <c r="O58" s="31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</row>
    <row r="59" spans="1:74" ht="12" thickTop="1">
      <c r="A59" s="115">
        <v>1</v>
      </c>
      <c r="B59" s="149" t="str">
        <f t="shared" ref="B59:D67" si="28">+B17</f>
        <v>----</v>
      </c>
      <c r="C59" s="149" t="str">
        <f t="shared" si="28"/>
        <v>Governor</v>
      </c>
      <c r="D59" s="149" t="str">
        <f t="shared" si="28"/>
        <v>Lourdes A. Leon Guerrero</v>
      </c>
      <c r="E59" s="150">
        <v>0</v>
      </c>
      <c r="F59" s="150">
        <v>0</v>
      </c>
      <c r="G59" s="150">
        <v>0</v>
      </c>
      <c r="H59" s="150">
        <v>0</v>
      </c>
      <c r="I59" s="150">
        <v>0</v>
      </c>
      <c r="J59" s="150">
        <v>0</v>
      </c>
      <c r="K59" s="150">
        <v>0</v>
      </c>
      <c r="L59" s="118">
        <f t="shared" ref="L59:L87" si="29">+E59+F59+G59+H59+I59+J59+K59</f>
        <v>0</v>
      </c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</row>
    <row r="60" spans="1:74" ht="21.75">
      <c r="A60" s="115">
        <f t="shared" ref="A60:A85" si="30">A59+1</f>
        <v>2</v>
      </c>
      <c r="B60" s="149" t="str">
        <f t="shared" si="28"/>
        <v>----</v>
      </c>
      <c r="C60" s="151" t="str">
        <f t="shared" si="28"/>
        <v>Special Assistant
(Chamber Administrator)</v>
      </c>
      <c r="D60" s="188" t="str">
        <f t="shared" si="28"/>
        <v>Eliza G. Dames</v>
      </c>
      <c r="E60" s="125">
        <v>0</v>
      </c>
      <c r="F60" s="125">
        <v>0</v>
      </c>
      <c r="G60" s="125">
        <v>0</v>
      </c>
      <c r="H60" s="125">
        <v>0</v>
      </c>
      <c r="I60" s="125">
        <v>0</v>
      </c>
      <c r="J60" s="128">
        <v>0</v>
      </c>
      <c r="K60" s="128">
        <v>0</v>
      </c>
      <c r="L60" s="119">
        <f t="shared" si="29"/>
        <v>0</v>
      </c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</row>
    <row r="61" spans="1:74" ht="21.75">
      <c r="A61" s="115">
        <f t="shared" si="30"/>
        <v>3</v>
      </c>
      <c r="B61" s="149" t="str">
        <f t="shared" si="28"/>
        <v>----</v>
      </c>
      <c r="C61" s="151" t="str">
        <f t="shared" si="28"/>
        <v>Special Assistant
(Executive Asst. to the Governor)</v>
      </c>
      <c r="D61" s="188" t="str">
        <f t="shared" si="28"/>
        <v>Shamra L.A. Chargualaf</v>
      </c>
      <c r="E61" s="125">
        <v>0</v>
      </c>
      <c r="F61" s="125">
        <v>0</v>
      </c>
      <c r="G61" s="125">
        <v>0</v>
      </c>
      <c r="H61" s="125">
        <v>0</v>
      </c>
      <c r="I61" s="125">
        <v>0</v>
      </c>
      <c r="J61" s="128">
        <v>0</v>
      </c>
      <c r="K61" s="128">
        <v>0</v>
      </c>
      <c r="L61" s="119">
        <f t="shared" si="29"/>
        <v>0</v>
      </c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</row>
    <row r="62" spans="1:74">
      <c r="A62" s="115">
        <f t="shared" si="30"/>
        <v>4</v>
      </c>
      <c r="B62" s="149" t="str">
        <f t="shared" si="28"/>
        <v>----</v>
      </c>
      <c r="C62" s="149" t="str">
        <f t="shared" si="28"/>
        <v>Staff Assistant</v>
      </c>
      <c r="D62" s="149" t="str">
        <f t="shared" si="28"/>
        <v>Dorothy C. Blas</v>
      </c>
      <c r="E62" s="125">
        <v>0</v>
      </c>
      <c r="F62" s="125">
        <v>0</v>
      </c>
      <c r="G62" s="125">
        <v>0</v>
      </c>
      <c r="H62" s="125">
        <v>0</v>
      </c>
      <c r="I62" s="125">
        <v>0</v>
      </c>
      <c r="J62" s="128">
        <v>0</v>
      </c>
      <c r="K62" s="128">
        <v>0</v>
      </c>
      <c r="L62" s="119">
        <f t="shared" si="29"/>
        <v>0</v>
      </c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</row>
    <row r="63" spans="1:74">
      <c r="A63" s="115">
        <f t="shared" si="30"/>
        <v>5</v>
      </c>
      <c r="B63" s="149" t="str">
        <f t="shared" si="28"/>
        <v>----</v>
      </c>
      <c r="C63" s="149" t="str">
        <f t="shared" si="28"/>
        <v>Chief of Staff</v>
      </c>
      <c r="D63" s="149" t="str">
        <f t="shared" si="28"/>
        <v>Jon Junior M. Calvo</v>
      </c>
      <c r="E63" s="125">
        <v>0</v>
      </c>
      <c r="F63" s="125">
        <v>0</v>
      </c>
      <c r="G63" s="125">
        <v>0</v>
      </c>
      <c r="H63" s="125">
        <v>0</v>
      </c>
      <c r="I63" s="125">
        <v>0</v>
      </c>
      <c r="J63" s="128">
        <v>0</v>
      </c>
      <c r="K63" s="128">
        <v>0</v>
      </c>
      <c r="L63" s="119">
        <f t="shared" si="29"/>
        <v>0</v>
      </c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</row>
    <row r="64" spans="1:74">
      <c r="A64" s="115">
        <f t="shared" si="30"/>
        <v>6</v>
      </c>
      <c r="B64" s="149" t="str">
        <f t="shared" si="28"/>
        <v>----</v>
      </c>
      <c r="C64" s="149" t="str">
        <f t="shared" si="28"/>
        <v>Deputy Chief of Staff</v>
      </c>
      <c r="D64" s="149" t="str">
        <f t="shared" si="28"/>
        <v>Clynton E. Ridgell</v>
      </c>
      <c r="E64" s="125">
        <v>0</v>
      </c>
      <c r="F64" s="125">
        <v>0</v>
      </c>
      <c r="G64" s="125">
        <v>0</v>
      </c>
      <c r="H64" s="125">
        <v>0</v>
      </c>
      <c r="I64" s="125">
        <v>0</v>
      </c>
      <c r="J64" s="128">
        <v>0</v>
      </c>
      <c r="K64" s="128">
        <v>0</v>
      </c>
      <c r="L64" s="119">
        <f t="shared" si="29"/>
        <v>0</v>
      </c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</row>
    <row r="65" spans="1:66">
      <c r="A65" s="115">
        <f t="shared" si="30"/>
        <v>7</v>
      </c>
      <c r="B65" s="149" t="str">
        <f t="shared" si="28"/>
        <v>----</v>
      </c>
      <c r="C65" s="149" t="str">
        <f t="shared" si="28"/>
        <v>Staff Assistant</v>
      </c>
      <c r="D65" s="149" t="str">
        <f t="shared" si="28"/>
        <v>Kathleen C. Cepeda</v>
      </c>
      <c r="E65" s="125">
        <v>0</v>
      </c>
      <c r="F65" s="125">
        <v>0</v>
      </c>
      <c r="G65" s="125">
        <v>0</v>
      </c>
      <c r="H65" s="125">
        <v>0</v>
      </c>
      <c r="I65" s="125">
        <v>0</v>
      </c>
      <c r="J65" s="128">
        <v>0</v>
      </c>
      <c r="K65" s="128">
        <v>0</v>
      </c>
      <c r="L65" s="119">
        <f t="shared" si="29"/>
        <v>0</v>
      </c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</row>
    <row r="66" spans="1:66">
      <c r="A66" s="115">
        <f t="shared" si="30"/>
        <v>8</v>
      </c>
      <c r="B66" s="149" t="str">
        <f t="shared" si="28"/>
        <v>----</v>
      </c>
      <c r="C66" s="149" t="str">
        <f t="shared" si="28"/>
        <v>Staff Assistant</v>
      </c>
      <c r="D66" s="149" t="str">
        <f t="shared" si="28"/>
        <v>Joseph P. Mafnas</v>
      </c>
      <c r="E66" s="125">
        <v>0</v>
      </c>
      <c r="F66" s="125">
        <v>0</v>
      </c>
      <c r="G66" s="125">
        <v>0</v>
      </c>
      <c r="H66" s="125">
        <v>0</v>
      </c>
      <c r="I66" s="125">
        <v>0</v>
      </c>
      <c r="J66" s="128">
        <v>0</v>
      </c>
      <c r="K66" s="128">
        <v>0</v>
      </c>
      <c r="L66" s="119">
        <f t="shared" si="29"/>
        <v>0</v>
      </c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</row>
    <row r="67" spans="1:66">
      <c r="A67" s="115">
        <f t="shared" si="30"/>
        <v>9</v>
      </c>
      <c r="B67" s="149" t="str">
        <f t="shared" si="28"/>
        <v>----</v>
      </c>
      <c r="C67" s="149" t="str">
        <f t="shared" si="28"/>
        <v>Special Assistant</v>
      </c>
      <c r="D67" s="149" t="str">
        <f t="shared" si="28"/>
        <v>Forrest C.A. Chargualaf</v>
      </c>
      <c r="E67" s="125">
        <v>0</v>
      </c>
      <c r="F67" s="125">
        <v>0</v>
      </c>
      <c r="G67" s="125">
        <v>0</v>
      </c>
      <c r="H67" s="125">
        <v>0</v>
      </c>
      <c r="I67" s="125">
        <v>0</v>
      </c>
      <c r="J67" s="128">
        <v>0</v>
      </c>
      <c r="K67" s="128">
        <v>0</v>
      </c>
      <c r="L67" s="119">
        <f t="shared" si="29"/>
        <v>0</v>
      </c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</row>
    <row r="68" spans="1:66" ht="22.5" customHeight="1">
      <c r="A68" s="115">
        <f t="shared" si="30"/>
        <v>10</v>
      </c>
      <c r="B68" s="149"/>
      <c r="C68" s="186" t="s">
        <v>90</v>
      </c>
      <c r="D68" s="187" t="s">
        <v>91</v>
      </c>
      <c r="E68" s="163"/>
      <c r="F68" s="163"/>
      <c r="G68" s="163"/>
      <c r="H68" s="163"/>
      <c r="I68" s="163"/>
      <c r="J68" s="128"/>
      <c r="K68" s="128"/>
      <c r="L68" s="16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</row>
    <row r="69" spans="1:66" ht="13.5" customHeight="1">
      <c r="A69" s="115">
        <f t="shared" si="30"/>
        <v>11</v>
      </c>
      <c r="B69" s="149" t="str">
        <f t="shared" ref="B69:D70" si="31">+B27</f>
        <v>----</v>
      </c>
      <c r="C69" s="151" t="str">
        <f t="shared" si="31"/>
        <v>Special Asst (Municipal Affairs)</v>
      </c>
      <c r="D69" s="188" t="str">
        <f t="shared" si="31"/>
        <v>Robert S. Lizama</v>
      </c>
      <c r="E69" s="125">
        <v>0</v>
      </c>
      <c r="F69" s="125">
        <v>0</v>
      </c>
      <c r="G69" s="125">
        <v>0</v>
      </c>
      <c r="H69" s="125">
        <v>0</v>
      </c>
      <c r="I69" s="125">
        <v>0</v>
      </c>
      <c r="J69" s="128">
        <v>0</v>
      </c>
      <c r="K69" s="128">
        <v>0</v>
      </c>
      <c r="L69" s="119">
        <f t="shared" si="29"/>
        <v>0</v>
      </c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</row>
    <row r="70" spans="1:66">
      <c r="A70" s="115">
        <f t="shared" si="30"/>
        <v>12</v>
      </c>
      <c r="B70" s="149" t="str">
        <f t="shared" si="31"/>
        <v>----</v>
      </c>
      <c r="C70" s="149" t="str">
        <f t="shared" si="31"/>
        <v>Staff Assistant</v>
      </c>
      <c r="D70" s="149" t="str">
        <f t="shared" si="31"/>
        <v>Robert C. Alvarez</v>
      </c>
      <c r="E70" s="125">
        <v>0</v>
      </c>
      <c r="F70" s="125">
        <v>0</v>
      </c>
      <c r="G70" s="125">
        <v>0</v>
      </c>
      <c r="H70" s="125">
        <v>0</v>
      </c>
      <c r="I70" s="125">
        <v>0</v>
      </c>
      <c r="J70" s="128">
        <v>0</v>
      </c>
      <c r="K70" s="128">
        <v>0</v>
      </c>
      <c r="L70" s="119">
        <f t="shared" si="29"/>
        <v>0</v>
      </c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</row>
    <row r="71" spans="1:66">
      <c r="A71" s="115">
        <f t="shared" si="30"/>
        <v>13</v>
      </c>
      <c r="B71" s="149"/>
      <c r="C71" s="171" t="s">
        <v>94</v>
      </c>
      <c r="D71" s="175" t="s">
        <v>198</v>
      </c>
      <c r="E71" s="163"/>
      <c r="F71" s="163"/>
      <c r="G71" s="163"/>
      <c r="H71" s="163"/>
      <c r="I71" s="163"/>
      <c r="J71" s="128"/>
      <c r="K71" s="128"/>
      <c r="L71" s="16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</row>
    <row r="72" spans="1:66">
      <c r="A72" s="115">
        <f t="shared" si="30"/>
        <v>14</v>
      </c>
      <c r="B72" s="149"/>
      <c r="C72" s="122" t="s">
        <v>94</v>
      </c>
      <c r="D72" s="175" t="s">
        <v>191</v>
      </c>
      <c r="E72" s="163"/>
      <c r="F72" s="163"/>
      <c r="G72" s="163"/>
      <c r="H72" s="163"/>
      <c r="I72" s="163"/>
      <c r="J72" s="128"/>
      <c r="K72" s="128"/>
      <c r="L72" s="16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</row>
    <row r="73" spans="1:66" ht="21.75">
      <c r="A73" s="115">
        <f t="shared" si="30"/>
        <v>15</v>
      </c>
      <c r="B73" s="120" t="s">
        <v>63</v>
      </c>
      <c r="C73" s="189" t="s">
        <v>196</v>
      </c>
      <c r="D73" s="190" t="s">
        <v>195</v>
      </c>
      <c r="E73" s="125">
        <v>0</v>
      </c>
      <c r="F73" s="125">
        <v>0</v>
      </c>
      <c r="G73" s="125">
        <v>0</v>
      </c>
      <c r="H73" s="125">
        <v>0</v>
      </c>
      <c r="I73" s="125">
        <v>0</v>
      </c>
      <c r="J73" s="128">
        <v>0</v>
      </c>
      <c r="K73" s="128">
        <v>0</v>
      </c>
      <c r="L73" s="119">
        <f t="shared" ref="L73" si="32">+E73+F73+G73+H73+I73+J73+K73</f>
        <v>0</v>
      </c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</row>
    <row r="74" spans="1:66" ht="21.75">
      <c r="A74" s="115">
        <f t="shared" si="30"/>
        <v>16</v>
      </c>
      <c r="B74" s="149" t="str">
        <f>+B32</f>
        <v>----</v>
      </c>
      <c r="C74" s="176" t="s">
        <v>203</v>
      </c>
      <c r="D74" s="157" t="s">
        <v>204</v>
      </c>
      <c r="E74" s="125">
        <v>0</v>
      </c>
      <c r="F74" s="125">
        <v>0</v>
      </c>
      <c r="G74" s="125">
        <v>0</v>
      </c>
      <c r="H74" s="125">
        <v>0</v>
      </c>
      <c r="I74" s="125">
        <v>0</v>
      </c>
      <c r="J74" s="128">
        <v>0</v>
      </c>
      <c r="K74" s="128">
        <v>0</v>
      </c>
      <c r="L74" s="119">
        <f t="shared" si="29"/>
        <v>0</v>
      </c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</row>
    <row r="75" spans="1:66">
      <c r="A75" s="115">
        <f t="shared" si="30"/>
        <v>17</v>
      </c>
      <c r="B75" s="149" t="str">
        <f>+B33</f>
        <v>----</v>
      </c>
      <c r="C75" s="122" t="s">
        <v>94</v>
      </c>
      <c r="D75" s="157" t="s">
        <v>179</v>
      </c>
      <c r="E75" s="125">
        <v>0</v>
      </c>
      <c r="F75" s="125">
        <v>0</v>
      </c>
      <c r="G75" s="125">
        <v>0</v>
      </c>
      <c r="H75" s="125">
        <v>0</v>
      </c>
      <c r="I75" s="125">
        <v>0</v>
      </c>
      <c r="J75" s="128">
        <v>0</v>
      </c>
      <c r="K75" s="128">
        <v>0</v>
      </c>
      <c r="L75" s="119">
        <f t="shared" si="29"/>
        <v>0</v>
      </c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</row>
    <row r="76" spans="1:66">
      <c r="A76" s="115">
        <f t="shared" si="30"/>
        <v>18</v>
      </c>
      <c r="B76" s="149" t="str">
        <f>+B34</f>
        <v>----</v>
      </c>
      <c r="C76" s="173" t="s">
        <v>197</v>
      </c>
      <c r="D76" s="157" t="s">
        <v>174</v>
      </c>
      <c r="E76" s="125">
        <v>0</v>
      </c>
      <c r="F76" s="125">
        <v>0</v>
      </c>
      <c r="G76" s="125">
        <v>0</v>
      </c>
      <c r="H76" s="125">
        <v>0</v>
      </c>
      <c r="I76" s="125">
        <v>0</v>
      </c>
      <c r="J76" s="128">
        <v>0</v>
      </c>
      <c r="K76" s="128">
        <v>0</v>
      </c>
      <c r="L76" s="119">
        <f t="shared" si="29"/>
        <v>0</v>
      </c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</row>
    <row r="77" spans="1:66">
      <c r="A77" s="115">
        <f t="shared" si="30"/>
        <v>19</v>
      </c>
      <c r="B77" s="149" t="str">
        <f t="shared" ref="B77:B78" si="33">+B36</f>
        <v>----</v>
      </c>
      <c r="C77" s="122" t="s">
        <v>85</v>
      </c>
      <c r="D77" s="157" t="s">
        <v>160</v>
      </c>
      <c r="E77" s="125">
        <v>0</v>
      </c>
      <c r="F77" s="125">
        <v>0</v>
      </c>
      <c r="G77" s="125">
        <v>0</v>
      </c>
      <c r="H77" s="125">
        <v>0</v>
      </c>
      <c r="I77" s="125">
        <v>0</v>
      </c>
      <c r="J77" s="128">
        <v>0</v>
      </c>
      <c r="K77" s="128">
        <v>0</v>
      </c>
      <c r="L77" s="119">
        <f t="shared" si="29"/>
        <v>0</v>
      </c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</row>
    <row r="78" spans="1:66">
      <c r="A78" s="115">
        <f t="shared" si="30"/>
        <v>20</v>
      </c>
      <c r="B78" s="149" t="str">
        <f t="shared" si="33"/>
        <v>----</v>
      </c>
      <c r="C78" s="122" t="s">
        <v>93</v>
      </c>
      <c r="D78" s="157" t="s">
        <v>154</v>
      </c>
      <c r="E78" s="125">
        <v>0</v>
      </c>
      <c r="F78" s="125">
        <v>0</v>
      </c>
      <c r="G78" s="125">
        <v>0</v>
      </c>
      <c r="H78" s="125">
        <v>0</v>
      </c>
      <c r="I78" s="125">
        <v>0</v>
      </c>
      <c r="J78" s="128">
        <v>0</v>
      </c>
      <c r="K78" s="128">
        <v>0</v>
      </c>
      <c r="L78" s="119">
        <f t="shared" si="29"/>
        <v>0</v>
      </c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</row>
    <row r="79" spans="1:66">
      <c r="A79" s="115">
        <v>21</v>
      </c>
      <c r="B79" s="149"/>
      <c r="C79" s="122" t="s">
        <v>93</v>
      </c>
      <c r="D79" s="175" t="s">
        <v>165</v>
      </c>
      <c r="E79" s="163"/>
      <c r="F79" s="163"/>
      <c r="G79" s="163"/>
      <c r="H79" s="163"/>
      <c r="I79" s="163"/>
      <c r="J79" s="128"/>
      <c r="K79" s="128"/>
      <c r="L79" s="16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</row>
    <row r="80" spans="1:66">
      <c r="A80" s="115">
        <f t="shared" si="30"/>
        <v>22</v>
      </c>
      <c r="B80" s="149" t="str">
        <f>+B39</f>
        <v>----</v>
      </c>
      <c r="C80" s="178" t="s">
        <v>94</v>
      </c>
      <c r="D80" s="178" t="s">
        <v>178</v>
      </c>
      <c r="E80" s="125">
        <v>0</v>
      </c>
      <c r="F80" s="125">
        <v>0</v>
      </c>
      <c r="G80" s="125">
        <v>0</v>
      </c>
      <c r="H80" s="125">
        <v>0</v>
      </c>
      <c r="I80" s="125">
        <v>0</v>
      </c>
      <c r="J80" s="128">
        <v>0</v>
      </c>
      <c r="K80" s="128">
        <v>0</v>
      </c>
      <c r="L80" s="119">
        <f t="shared" si="29"/>
        <v>0</v>
      </c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</row>
    <row r="81" spans="1:66">
      <c r="A81" s="115">
        <f t="shared" si="30"/>
        <v>23</v>
      </c>
      <c r="B81" s="149"/>
      <c r="C81" s="175" t="s">
        <v>85</v>
      </c>
      <c r="D81" s="175" t="s">
        <v>177</v>
      </c>
      <c r="E81" s="125">
        <v>0</v>
      </c>
      <c r="F81" s="125">
        <v>0</v>
      </c>
      <c r="G81" s="125">
        <v>0</v>
      </c>
      <c r="H81" s="125">
        <v>0</v>
      </c>
      <c r="I81" s="125">
        <v>0</v>
      </c>
      <c r="J81" s="128">
        <v>0</v>
      </c>
      <c r="K81" s="128">
        <v>0</v>
      </c>
      <c r="L81" s="119">
        <f t="shared" si="29"/>
        <v>0</v>
      </c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</row>
    <row r="82" spans="1:66">
      <c r="A82" s="115">
        <f t="shared" si="30"/>
        <v>24</v>
      </c>
      <c r="B82" s="149" t="str">
        <f t="shared" ref="B82:B86" si="34">+B40</f>
        <v>----</v>
      </c>
      <c r="C82" s="149" t="s">
        <v>193</v>
      </c>
      <c r="D82" s="152" t="s">
        <v>167</v>
      </c>
      <c r="E82" s="125">
        <v>0</v>
      </c>
      <c r="F82" s="125">
        <v>0</v>
      </c>
      <c r="G82" s="125">
        <v>0</v>
      </c>
      <c r="H82" s="125">
        <v>0</v>
      </c>
      <c r="I82" s="125">
        <v>0</v>
      </c>
      <c r="J82" s="128">
        <v>0</v>
      </c>
      <c r="K82" s="128">
        <v>0</v>
      </c>
      <c r="L82" s="119">
        <f t="shared" si="29"/>
        <v>0</v>
      </c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</row>
    <row r="83" spans="1:66">
      <c r="A83" s="115">
        <f t="shared" si="30"/>
        <v>25</v>
      </c>
      <c r="B83" s="149" t="str">
        <f t="shared" si="34"/>
        <v>----</v>
      </c>
      <c r="C83" s="122" t="s">
        <v>94</v>
      </c>
      <c r="D83" s="157" t="s">
        <v>201</v>
      </c>
      <c r="E83" s="125">
        <v>0</v>
      </c>
      <c r="F83" s="125">
        <v>0</v>
      </c>
      <c r="G83" s="125">
        <v>0</v>
      </c>
      <c r="H83" s="125">
        <v>0</v>
      </c>
      <c r="I83" s="125">
        <v>0</v>
      </c>
      <c r="J83" s="128">
        <v>0</v>
      </c>
      <c r="K83" s="128">
        <v>0</v>
      </c>
      <c r="L83" s="119">
        <f t="shared" si="29"/>
        <v>0</v>
      </c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</row>
    <row r="84" spans="1:66">
      <c r="A84" s="115">
        <f t="shared" si="30"/>
        <v>26</v>
      </c>
      <c r="B84" s="149" t="str">
        <f t="shared" si="34"/>
        <v>----</v>
      </c>
      <c r="C84" s="122" t="s">
        <v>85</v>
      </c>
      <c r="D84" s="157" t="s">
        <v>205</v>
      </c>
      <c r="E84" s="125">
        <v>0</v>
      </c>
      <c r="F84" s="125">
        <v>0</v>
      </c>
      <c r="G84" s="125">
        <v>0</v>
      </c>
      <c r="H84" s="125">
        <v>0</v>
      </c>
      <c r="I84" s="125">
        <v>0</v>
      </c>
      <c r="J84" s="128">
        <v>0</v>
      </c>
      <c r="K84" s="128">
        <v>0</v>
      </c>
      <c r="L84" s="119">
        <f t="shared" si="29"/>
        <v>0</v>
      </c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</row>
    <row r="85" spans="1:66">
      <c r="A85" s="115">
        <f t="shared" si="30"/>
        <v>27</v>
      </c>
      <c r="B85" s="149" t="str">
        <f t="shared" si="34"/>
        <v>----</v>
      </c>
      <c r="C85" s="122" t="s">
        <v>94</v>
      </c>
      <c r="D85" s="157" t="s">
        <v>95</v>
      </c>
      <c r="E85" s="125">
        <v>0</v>
      </c>
      <c r="F85" s="125">
        <v>0</v>
      </c>
      <c r="G85" s="125">
        <v>0</v>
      </c>
      <c r="H85" s="125">
        <v>0</v>
      </c>
      <c r="I85" s="125">
        <v>0</v>
      </c>
      <c r="J85" s="128">
        <v>0</v>
      </c>
      <c r="K85" s="128">
        <v>0</v>
      </c>
      <c r="L85" s="119">
        <f t="shared" si="29"/>
        <v>0</v>
      </c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</row>
    <row r="86" spans="1:66">
      <c r="A86" s="115"/>
      <c r="B86" s="149" t="str">
        <f t="shared" si="34"/>
        <v>----</v>
      </c>
      <c r="C86" s="122"/>
      <c r="D86" s="157"/>
      <c r="E86" s="125">
        <v>0</v>
      </c>
      <c r="F86" s="125">
        <v>0</v>
      </c>
      <c r="G86" s="125">
        <v>0</v>
      </c>
      <c r="H86" s="125">
        <v>0</v>
      </c>
      <c r="I86" s="125">
        <v>0</v>
      </c>
      <c r="J86" s="128">
        <v>0</v>
      </c>
      <c r="K86" s="128">
        <v>0</v>
      </c>
      <c r="L86" s="119">
        <f t="shared" si="29"/>
        <v>0</v>
      </c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</row>
    <row r="87" spans="1:66">
      <c r="A87" s="115"/>
      <c r="B87" s="149" t="str">
        <f>+B45</f>
        <v>----</v>
      </c>
      <c r="C87" s="122"/>
      <c r="D87" s="157"/>
      <c r="E87" s="125">
        <v>0</v>
      </c>
      <c r="F87" s="125">
        <v>0</v>
      </c>
      <c r="G87" s="125">
        <v>0</v>
      </c>
      <c r="H87" s="125">
        <v>0</v>
      </c>
      <c r="I87" s="125">
        <v>0</v>
      </c>
      <c r="J87" s="128">
        <v>0</v>
      </c>
      <c r="K87" s="128">
        <v>0</v>
      </c>
      <c r="L87" s="119">
        <f t="shared" si="29"/>
        <v>0</v>
      </c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</row>
    <row r="88" spans="1:66">
      <c r="A88" s="185"/>
      <c r="B88" s="149"/>
      <c r="C88" s="149"/>
      <c r="D88" s="149" t="str">
        <f>+D46</f>
        <v>Total:</v>
      </c>
      <c r="E88" s="163"/>
      <c r="F88" s="163"/>
      <c r="G88" s="163"/>
      <c r="H88" s="163"/>
      <c r="I88" s="163"/>
      <c r="J88" s="128"/>
      <c r="K88" s="128"/>
      <c r="L88" s="16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</row>
    <row r="89" spans="1:66">
      <c r="A89" s="130"/>
      <c r="B89" s="130"/>
      <c r="C89" s="130"/>
      <c r="D89" s="131" t="s">
        <v>70</v>
      </c>
      <c r="E89" s="133">
        <f t="shared" ref="E89:L89" si="35">SUM(E59:E87)</f>
        <v>0</v>
      </c>
      <c r="F89" s="133">
        <f t="shared" si="35"/>
        <v>0</v>
      </c>
      <c r="G89" s="133">
        <f t="shared" si="35"/>
        <v>0</v>
      </c>
      <c r="H89" s="133">
        <f t="shared" si="35"/>
        <v>0</v>
      </c>
      <c r="I89" s="133">
        <f t="shared" si="35"/>
        <v>0</v>
      </c>
      <c r="J89" s="133">
        <f t="shared" si="35"/>
        <v>0</v>
      </c>
      <c r="K89" s="133">
        <f t="shared" si="35"/>
        <v>0</v>
      </c>
      <c r="L89" s="133">
        <f t="shared" si="35"/>
        <v>0</v>
      </c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</row>
    <row r="90" spans="1:66">
      <c r="A90" s="1" t="s">
        <v>58</v>
      </c>
      <c r="B90" s="1" t="s">
        <v>117</v>
      </c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</row>
    <row r="91" spans="1:66">
      <c r="A91" s="1" t="s">
        <v>78</v>
      </c>
      <c r="B91" s="1" t="s">
        <v>118</v>
      </c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</row>
    <row r="92" spans="1:66">
      <c r="A92" s="1" t="s">
        <v>101</v>
      </c>
      <c r="B92" s="1" t="s">
        <v>119</v>
      </c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</row>
    <row r="93" spans="1:66">
      <c r="A93" s="1" t="s">
        <v>102</v>
      </c>
      <c r="B93" s="1" t="s">
        <v>120</v>
      </c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</row>
    <row r="94" spans="1:66">
      <c r="A94" s="1" t="s">
        <v>103</v>
      </c>
      <c r="B94" s="1" t="s">
        <v>121</v>
      </c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</row>
    <row r="95" spans="1:66">
      <c r="A95" s="1" t="s">
        <v>104</v>
      </c>
      <c r="B95" s="1" t="s">
        <v>122</v>
      </c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</row>
    <row r="96" spans="1:66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</row>
    <row r="97" spans="1:56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</row>
    <row r="98" spans="1:56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</row>
    <row r="99" spans="1:56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</row>
    <row r="100" spans="1:56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</row>
    <row r="101" spans="1:56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</row>
    <row r="102" spans="1:56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</row>
    <row r="103" spans="1:56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</row>
    <row r="104" spans="1:56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</row>
    <row r="105" spans="1:56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</row>
    <row r="106" spans="1:56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</row>
    <row r="107" spans="1:56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</row>
    <row r="108" spans="1:56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</row>
    <row r="109" spans="1:56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</row>
    <row r="110" spans="1:56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</row>
    <row r="111" spans="1:56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</row>
    <row r="112" spans="1:56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</row>
    <row r="113" spans="1:56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</row>
    <row r="114" spans="1:56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</row>
    <row r="115" spans="1:56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</row>
    <row r="116" spans="1:56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</row>
    <row r="117" spans="1:56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</row>
    <row r="118" spans="1:56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</row>
    <row r="119" spans="1:56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</row>
    <row r="120" spans="1:56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</row>
    <row r="121" spans="1:56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</row>
    <row r="122" spans="1:56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</row>
    <row r="123" spans="1:56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</row>
    <row r="124" spans="1:56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</row>
    <row r="125" spans="1:56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</row>
    <row r="126" spans="1:56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</row>
    <row r="127" spans="1:56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</row>
    <row r="128" spans="1:56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</row>
    <row r="129" spans="1:27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</row>
  </sheetData>
  <mergeCells count="1">
    <mergeCell ref="I14:J15"/>
  </mergeCells>
  <printOptions horizontalCentered="1"/>
  <pageMargins left="0.23622047244094491" right="0.23622047244094491" top="0.9055118110236221" bottom="0.23622047244094491" header="0.31496062992125984" footer="0.31496062992125984"/>
  <pageSetup paperSize="5" scale="79" fitToWidth="0" fitToHeight="0" orientation="landscape" r:id="rId1"/>
  <headerFooter>
    <oddHeader xml:space="preserve">&amp;C&amp;"Times New Roman,Bold"&amp;14Government of Guam
Fiscal Year 2024
Agency Staffing Pattern
(CURRENT)&amp;R&amp;"Times New Roman,Bold"[BBMR BD-1]           </oddHeader>
  </headerFooter>
  <rowBreaks count="1" manualBreakCount="1">
    <brk id="49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D80F8C-5EC7-4C96-BC22-FB18648B7295}">
  <dimension ref="A1:BV126"/>
  <sheetViews>
    <sheetView view="pageLayout" topLeftCell="A8" zoomScale="136" zoomScaleNormal="124" zoomScaleSheetLayoutView="100" zoomScalePageLayoutView="136" workbookViewId="0">
      <selection activeCell="L44" sqref="L44"/>
    </sheetView>
  </sheetViews>
  <sheetFormatPr defaultColWidth="8.88671875" defaultRowHeight="11.25"/>
  <cols>
    <col min="1" max="1" width="2.88671875" style="6" customWidth="1"/>
    <col min="2" max="2" width="5.88671875" style="6" customWidth="1"/>
    <col min="3" max="3" width="19.88671875" style="6" customWidth="1"/>
    <col min="4" max="4" width="17.88671875" style="6" customWidth="1"/>
    <col min="5" max="5" width="8" style="6" customWidth="1"/>
    <col min="6" max="6" width="8.109375" style="6" customWidth="1"/>
    <col min="7" max="7" width="8.88671875" style="6" customWidth="1"/>
    <col min="8" max="8" width="8.109375" style="6" customWidth="1"/>
    <col min="9" max="9" width="9.44140625" style="6" customWidth="1"/>
    <col min="10" max="10" width="6.88671875" style="6" customWidth="1"/>
    <col min="11" max="11" width="7.6640625" style="6" customWidth="1"/>
    <col min="12" max="12" width="10.88671875" style="6" customWidth="1"/>
    <col min="13" max="14" width="8.6640625" style="6" customWidth="1"/>
    <col min="15" max="15" width="8" style="6" customWidth="1"/>
    <col min="16" max="16" width="6.88671875" style="6" customWidth="1"/>
    <col min="17" max="20" width="8.88671875" style="6" customWidth="1"/>
    <col min="21" max="21" width="8.88671875" style="6"/>
    <col min="22" max="22" width="0" style="6" hidden="1" customWidth="1"/>
    <col min="23" max="16384" width="8.88671875" style="6"/>
  </cols>
  <sheetData>
    <row r="1" spans="1:74" ht="15.75">
      <c r="A1" s="1"/>
      <c r="B1" s="1"/>
      <c r="C1" s="1"/>
      <c r="D1" s="1"/>
      <c r="E1" s="1"/>
      <c r="F1" s="2" t="s">
        <v>0</v>
      </c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3" t="s">
        <v>0</v>
      </c>
      <c r="T1" s="1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</row>
    <row r="2" spans="1:74" s="76" customFormat="1" ht="12.75">
      <c r="A2" s="72" t="s">
        <v>1</v>
      </c>
      <c r="B2" s="73"/>
      <c r="C2" s="73"/>
      <c r="D2" s="72" t="s">
        <v>72</v>
      </c>
      <c r="E2" s="73"/>
      <c r="F2" s="72" t="s">
        <v>0</v>
      </c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4"/>
      <c r="V2" s="74"/>
      <c r="W2" s="74"/>
      <c r="X2" s="74"/>
      <c r="Y2" s="74"/>
      <c r="Z2" s="74"/>
      <c r="AA2" s="74"/>
      <c r="AB2" s="74"/>
      <c r="AC2" s="74"/>
      <c r="AD2" s="74"/>
      <c r="AE2" s="74"/>
      <c r="AF2" s="74"/>
      <c r="AG2" s="74"/>
      <c r="AH2" s="74"/>
      <c r="AI2" s="74"/>
      <c r="AJ2" s="74"/>
      <c r="AK2" s="74"/>
      <c r="AL2" s="74"/>
      <c r="AM2" s="74"/>
      <c r="AN2" s="74"/>
      <c r="AO2" s="74"/>
      <c r="AP2" s="74"/>
      <c r="AQ2" s="74"/>
      <c r="AR2" s="74"/>
      <c r="AS2" s="74"/>
      <c r="AT2" s="74"/>
      <c r="AU2" s="74"/>
      <c r="AV2" s="74"/>
      <c r="AW2" s="74"/>
      <c r="AX2" s="74"/>
      <c r="AY2" s="74"/>
      <c r="AZ2" s="74"/>
      <c r="BA2" s="74"/>
      <c r="BB2" s="74"/>
      <c r="BC2" s="74"/>
      <c r="BD2" s="74"/>
      <c r="BE2" s="75"/>
      <c r="BF2" s="75"/>
      <c r="BG2" s="75"/>
      <c r="BH2" s="75"/>
      <c r="BI2" s="75"/>
      <c r="BJ2" s="75"/>
      <c r="BK2" s="75"/>
      <c r="BL2" s="75"/>
      <c r="BM2" s="75"/>
      <c r="BN2" s="75"/>
      <c r="BO2" s="75"/>
      <c r="BP2" s="75"/>
      <c r="BQ2" s="75"/>
      <c r="BR2" s="75"/>
      <c r="BS2" s="75"/>
      <c r="BT2" s="75"/>
      <c r="BU2" s="75"/>
      <c r="BV2" s="75"/>
    </row>
    <row r="3" spans="1:74" s="76" customFormat="1" ht="8.1" customHeight="1">
      <c r="A3" s="72"/>
      <c r="B3" s="73"/>
      <c r="C3" s="73"/>
      <c r="D3" s="72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4"/>
      <c r="V3" s="74"/>
      <c r="W3" s="74"/>
      <c r="X3" s="74"/>
      <c r="Y3" s="74"/>
      <c r="Z3" s="74"/>
      <c r="AA3" s="74"/>
      <c r="AB3" s="74"/>
      <c r="AC3" s="74"/>
      <c r="AD3" s="74"/>
      <c r="AE3" s="74"/>
      <c r="AF3" s="74"/>
      <c r="AG3" s="74"/>
      <c r="AH3" s="74"/>
      <c r="AI3" s="74"/>
      <c r="AJ3" s="74"/>
      <c r="AK3" s="74"/>
      <c r="AL3" s="74"/>
      <c r="AM3" s="74"/>
      <c r="AN3" s="74"/>
      <c r="AO3" s="74"/>
      <c r="AP3" s="74"/>
      <c r="AQ3" s="74"/>
      <c r="AR3" s="74"/>
      <c r="AS3" s="74"/>
      <c r="AT3" s="74"/>
      <c r="AU3" s="74"/>
      <c r="AV3" s="74"/>
      <c r="AW3" s="74"/>
      <c r="AX3" s="74"/>
      <c r="AY3" s="74"/>
      <c r="AZ3" s="74"/>
      <c r="BA3" s="74"/>
      <c r="BB3" s="74"/>
      <c r="BC3" s="74"/>
      <c r="BD3" s="74"/>
      <c r="BE3" s="75"/>
      <c r="BF3" s="75"/>
      <c r="BG3" s="75"/>
      <c r="BH3" s="75"/>
      <c r="BI3" s="75"/>
      <c r="BJ3" s="75"/>
      <c r="BK3" s="75"/>
      <c r="BL3" s="75"/>
      <c r="BM3" s="75"/>
      <c r="BN3" s="75"/>
      <c r="BO3" s="75"/>
      <c r="BP3" s="75"/>
      <c r="BQ3" s="75"/>
      <c r="BR3" s="75"/>
      <c r="BS3" s="75"/>
      <c r="BT3" s="75"/>
      <c r="BU3" s="75"/>
      <c r="BV3" s="75"/>
    </row>
    <row r="4" spans="1:74" s="76" customFormat="1" ht="12.75">
      <c r="A4" s="72" t="s">
        <v>3</v>
      </c>
      <c r="B4" s="73"/>
      <c r="C4" s="73"/>
      <c r="D4" s="3" t="s">
        <v>4</v>
      </c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4"/>
      <c r="V4" s="74"/>
      <c r="W4" s="74"/>
      <c r="X4" s="74"/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4"/>
      <c r="AO4" s="74"/>
      <c r="AP4" s="74"/>
      <c r="AQ4" s="74"/>
      <c r="AR4" s="74"/>
      <c r="AS4" s="74"/>
      <c r="AT4" s="74"/>
      <c r="AU4" s="74"/>
      <c r="AV4" s="74"/>
      <c r="AW4" s="74"/>
      <c r="AX4" s="74"/>
      <c r="AY4" s="74"/>
      <c r="AZ4" s="74"/>
      <c r="BA4" s="74"/>
      <c r="BB4" s="74"/>
      <c r="BC4" s="74"/>
      <c r="BD4" s="74"/>
      <c r="BE4" s="75"/>
      <c r="BF4" s="75"/>
      <c r="BG4" s="75"/>
      <c r="BH4" s="75"/>
      <c r="BI4" s="75"/>
      <c r="BJ4" s="75"/>
      <c r="BK4" s="75"/>
      <c r="BL4" s="75"/>
      <c r="BM4" s="75"/>
      <c r="BN4" s="75"/>
      <c r="BO4" s="75"/>
      <c r="BP4" s="75"/>
      <c r="BQ4" s="75"/>
      <c r="BR4" s="75"/>
      <c r="BS4" s="75"/>
      <c r="BT4" s="75"/>
      <c r="BU4" s="75"/>
      <c r="BV4" s="75"/>
    </row>
    <row r="5" spans="1:74" s="76" customFormat="1" ht="8.1" customHeight="1">
      <c r="A5" s="72"/>
      <c r="B5" s="73"/>
      <c r="C5" s="73"/>
      <c r="D5" s="72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4"/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  <c r="AG5" s="74"/>
      <c r="AH5" s="74"/>
      <c r="AI5" s="74"/>
      <c r="AJ5" s="74"/>
      <c r="AK5" s="74"/>
      <c r="AL5" s="74"/>
      <c r="AM5" s="74"/>
      <c r="AN5" s="74"/>
      <c r="AO5" s="74"/>
      <c r="AP5" s="74"/>
      <c r="AQ5" s="74"/>
      <c r="AR5" s="74"/>
      <c r="AS5" s="74"/>
      <c r="AT5" s="74"/>
      <c r="AU5" s="74"/>
      <c r="AV5" s="74"/>
      <c r="AW5" s="74"/>
      <c r="AX5" s="74"/>
      <c r="AY5" s="74"/>
      <c r="AZ5" s="74"/>
      <c r="BA5" s="74"/>
      <c r="BB5" s="74"/>
      <c r="BC5" s="74"/>
      <c r="BD5" s="74"/>
      <c r="BE5" s="75"/>
      <c r="BF5" s="75"/>
      <c r="BG5" s="75"/>
      <c r="BH5" s="75"/>
      <c r="BI5" s="75"/>
      <c r="BJ5" s="75"/>
      <c r="BK5" s="75"/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</row>
    <row r="6" spans="1:74" s="76" customFormat="1" ht="12.75">
      <c r="A6" s="72" t="s">
        <v>73</v>
      </c>
      <c r="B6" s="73"/>
      <c r="C6" s="73"/>
      <c r="D6" s="72" t="s">
        <v>74</v>
      </c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4"/>
      <c r="V6" s="74"/>
      <c r="W6" s="74"/>
      <c r="X6" s="74"/>
      <c r="Y6" s="74"/>
      <c r="Z6" s="74"/>
      <c r="AA6" s="74"/>
      <c r="AB6" s="74"/>
      <c r="AC6" s="74"/>
      <c r="AD6" s="74"/>
      <c r="AE6" s="74"/>
      <c r="AF6" s="74"/>
      <c r="AG6" s="74"/>
      <c r="AH6" s="74"/>
      <c r="AI6" s="74"/>
      <c r="AJ6" s="74"/>
      <c r="AK6" s="74"/>
      <c r="AL6" s="74"/>
      <c r="AM6" s="74"/>
      <c r="AN6" s="74"/>
      <c r="AO6" s="74"/>
      <c r="AP6" s="74"/>
      <c r="AQ6" s="74"/>
      <c r="AR6" s="74"/>
      <c r="AS6" s="74"/>
      <c r="AT6" s="74"/>
      <c r="AU6" s="74"/>
      <c r="AV6" s="74"/>
      <c r="AW6" s="74"/>
      <c r="AX6" s="74"/>
      <c r="AY6" s="74"/>
      <c r="AZ6" s="74"/>
      <c r="BA6" s="74"/>
      <c r="BB6" s="74"/>
      <c r="BC6" s="74"/>
      <c r="BD6" s="74"/>
      <c r="BE6" s="75"/>
      <c r="BF6" s="75"/>
      <c r="BG6" s="75"/>
      <c r="BH6" s="75"/>
      <c r="BI6" s="75"/>
      <c r="BJ6" s="75"/>
      <c r="BK6" s="75"/>
      <c r="BL6" s="75"/>
      <c r="BM6" s="75"/>
      <c r="BN6" s="75"/>
      <c r="BO6" s="75"/>
      <c r="BP6" s="75"/>
      <c r="BQ6" s="75"/>
      <c r="BR6" s="75"/>
      <c r="BS6" s="75"/>
      <c r="BT6" s="75"/>
      <c r="BU6" s="75"/>
      <c r="BV6" s="75"/>
    </row>
    <row r="7" spans="1:74" s="76" customFormat="1" ht="8.1" customHeight="1">
      <c r="A7" s="72"/>
      <c r="B7" s="73"/>
      <c r="C7" s="73"/>
      <c r="D7" s="72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4"/>
      <c r="V7" s="74"/>
      <c r="W7" s="74"/>
      <c r="X7" s="74"/>
      <c r="Y7" s="74"/>
      <c r="Z7" s="74"/>
      <c r="AA7" s="74"/>
      <c r="AB7" s="74"/>
      <c r="AC7" s="74"/>
      <c r="AD7" s="74"/>
      <c r="AE7" s="74"/>
      <c r="AF7" s="74"/>
      <c r="AG7" s="74"/>
      <c r="AH7" s="74"/>
      <c r="AI7" s="74"/>
      <c r="AJ7" s="74"/>
      <c r="AK7" s="74"/>
      <c r="AL7" s="74"/>
      <c r="AM7" s="74"/>
      <c r="AN7" s="74"/>
      <c r="AO7" s="74"/>
      <c r="AP7" s="74"/>
      <c r="AQ7" s="74"/>
      <c r="AR7" s="74"/>
      <c r="AS7" s="74"/>
      <c r="AT7" s="74"/>
      <c r="AU7" s="74"/>
      <c r="AV7" s="74"/>
      <c r="AW7" s="74"/>
      <c r="AX7" s="74"/>
      <c r="AY7" s="74"/>
      <c r="AZ7" s="74"/>
      <c r="BA7" s="74"/>
      <c r="BB7" s="74"/>
      <c r="BC7" s="74"/>
      <c r="BD7" s="74"/>
      <c r="BE7" s="75"/>
      <c r="BF7" s="75"/>
      <c r="BG7" s="75"/>
      <c r="BH7" s="75"/>
      <c r="BI7" s="75"/>
      <c r="BJ7" s="75"/>
      <c r="BK7" s="75"/>
      <c r="BL7" s="75"/>
      <c r="BM7" s="75"/>
      <c r="BN7" s="75"/>
      <c r="BO7" s="75"/>
      <c r="BP7" s="75"/>
      <c r="BQ7" s="75"/>
      <c r="BR7" s="75"/>
      <c r="BS7" s="75"/>
      <c r="BT7" s="75"/>
      <c r="BU7" s="75"/>
      <c r="BV7" s="75"/>
    </row>
    <row r="8" spans="1:74" s="76" customFormat="1" ht="14.25">
      <c r="A8" s="72" t="s">
        <v>75</v>
      </c>
      <c r="B8" s="73"/>
      <c r="C8" s="73"/>
      <c r="D8" s="72" t="s">
        <v>62</v>
      </c>
      <c r="E8" s="192" t="s">
        <v>208</v>
      </c>
      <c r="F8" s="73"/>
      <c r="G8" s="73"/>
      <c r="H8" s="73"/>
      <c r="I8" s="73"/>
      <c r="J8" s="73"/>
      <c r="K8" s="73"/>
      <c r="L8" s="77"/>
      <c r="M8" s="77"/>
      <c r="N8" s="77"/>
      <c r="O8" s="77"/>
      <c r="P8" s="77"/>
      <c r="Q8" s="77"/>
      <c r="R8" s="77"/>
      <c r="S8" s="77"/>
      <c r="T8" s="73"/>
      <c r="U8" s="74"/>
      <c r="V8" s="74"/>
      <c r="W8" s="74"/>
      <c r="X8" s="74"/>
      <c r="Y8" s="74"/>
      <c r="Z8" s="74"/>
      <c r="AA8" s="74"/>
      <c r="AB8" s="74"/>
      <c r="AC8" s="74"/>
      <c r="AD8" s="74"/>
      <c r="AE8" s="74"/>
      <c r="AF8" s="74"/>
      <c r="AG8" s="74"/>
      <c r="AH8" s="74"/>
      <c r="AI8" s="74"/>
      <c r="AJ8" s="74"/>
      <c r="AK8" s="74"/>
      <c r="AL8" s="74"/>
      <c r="AM8" s="74"/>
      <c r="AN8" s="74"/>
      <c r="AO8" s="74"/>
      <c r="AP8" s="74"/>
      <c r="AQ8" s="74"/>
      <c r="AR8" s="74"/>
      <c r="AS8" s="74"/>
      <c r="AT8" s="74"/>
      <c r="AU8" s="74"/>
      <c r="AV8" s="74"/>
      <c r="AW8" s="74"/>
      <c r="AX8" s="74"/>
      <c r="AY8" s="74"/>
      <c r="AZ8" s="74"/>
      <c r="BA8" s="74"/>
      <c r="BB8" s="74"/>
      <c r="BC8" s="74"/>
      <c r="BD8" s="74"/>
      <c r="BE8" s="75"/>
      <c r="BF8" s="75"/>
      <c r="BG8" s="75"/>
      <c r="BH8" s="75"/>
      <c r="BI8" s="75"/>
      <c r="BJ8" s="75"/>
      <c r="BK8" s="75"/>
      <c r="BL8" s="75"/>
      <c r="BM8" s="75"/>
      <c r="BN8" s="75"/>
      <c r="BO8" s="75"/>
      <c r="BP8" s="75"/>
      <c r="BQ8" s="75"/>
      <c r="BR8" s="75"/>
      <c r="BS8" s="75"/>
      <c r="BT8" s="75"/>
      <c r="BU8" s="75"/>
      <c r="BV8" s="75"/>
    </row>
    <row r="9" spans="1:74" ht="15">
      <c r="A9" s="1"/>
      <c r="B9" s="1"/>
      <c r="C9" s="1"/>
      <c r="D9" s="1"/>
      <c r="E9" s="1"/>
      <c r="F9"/>
      <c r="G9"/>
      <c r="H9"/>
      <c r="I9"/>
      <c r="J9"/>
      <c r="K9" s="1"/>
      <c r="L9" s="1" t="s">
        <v>0</v>
      </c>
      <c r="M9" s="1"/>
      <c r="N9" s="1"/>
      <c r="O9" s="1"/>
      <c r="P9" s="1"/>
      <c r="Q9"/>
      <c r="R9"/>
      <c r="S9" s="1"/>
      <c r="T9" s="1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</row>
    <row r="10" spans="1:74" ht="15.75" thickBot="1">
      <c r="A10" s="1"/>
      <c r="B10" s="1"/>
      <c r="C10" s="1"/>
      <c r="D10" s="1"/>
      <c r="E10" s="1"/>
      <c r="F10"/>
      <c r="G10"/>
      <c r="H10"/>
      <c r="I10"/>
      <c r="J10"/>
      <c r="K10" s="1"/>
      <c r="L10" s="1"/>
      <c r="M10" s="1"/>
      <c r="N10" s="1"/>
      <c r="O10" s="1"/>
      <c r="P10" s="1"/>
      <c r="Q10"/>
      <c r="R10"/>
      <c r="S10" s="1"/>
      <c r="T10" s="1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</row>
    <row r="11" spans="1:74" ht="12.75" thickTop="1" thickBot="1">
      <c r="A11" s="1"/>
      <c r="B11" s="78" t="s">
        <v>9</v>
      </c>
      <c r="C11" s="79"/>
      <c r="D11" s="79"/>
      <c r="E11" s="79"/>
      <c r="F11" s="79"/>
      <c r="G11" s="79"/>
      <c r="H11" s="79"/>
      <c r="I11" s="79"/>
      <c r="J11" s="80"/>
      <c r="K11" s="1"/>
      <c r="L11" s="1"/>
      <c r="M11" s="1"/>
      <c r="N11" s="1"/>
      <c r="O11" s="1"/>
      <c r="P11" s="1"/>
      <c r="Q11" s="78" t="s">
        <v>9</v>
      </c>
      <c r="R11" s="80"/>
      <c r="S11" s="1"/>
      <c r="T11" s="1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</row>
    <row r="12" spans="1:74" ht="12" thickTop="1">
      <c r="A12" s="1"/>
      <c r="B12" s="81"/>
      <c r="C12" s="1"/>
      <c r="D12" s="1"/>
      <c r="E12" s="1"/>
      <c r="F12" s="1"/>
      <c r="G12" s="1"/>
      <c r="H12" s="1"/>
      <c r="I12" s="1"/>
      <c r="J12" s="82"/>
      <c r="K12" s="1"/>
      <c r="L12" s="1"/>
      <c r="M12" s="1"/>
      <c r="N12" s="1"/>
      <c r="O12" s="1"/>
      <c r="P12" s="1"/>
      <c r="Q12" s="81"/>
      <c r="R12" s="82"/>
      <c r="S12" s="1"/>
      <c r="T12" s="1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</row>
    <row r="13" spans="1:74">
      <c r="A13" s="1"/>
      <c r="B13" s="83" t="s">
        <v>10</v>
      </c>
      <c r="C13" s="84" t="s">
        <v>11</v>
      </c>
      <c r="D13" s="85" t="s">
        <v>12</v>
      </c>
      <c r="E13" s="84" t="s">
        <v>13</v>
      </c>
      <c r="F13" s="85" t="s">
        <v>14</v>
      </c>
      <c r="G13" s="86" t="s">
        <v>15</v>
      </c>
      <c r="H13" s="86" t="s">
        <v>16</v>
      </c>
      <c r="I13" s="86" t="s">
        <v>17</v>
      </c>
      <c r="J13" s="87" t="s">
        <v>18</v>
      </c>
      <c r="K13" s="84" t="s">
        <v>19</v>
      </c>
      <c r="L13" s="84" t="s">
        <v>20</v>
      </c>
      <c r="M13" s="85" t="s">
        <v>21</v>
      </c>
      <c r="N13" s="85" t="s">
        <v>22</v>
      </c>
      <c r="O13" s="85" t="s">
        <v>23</v>
      </c>
      <c r="P13" s="85" t="s">
        <v>24</v>
      </c>
      <c r="Q13" s="88" t="s">
        <v>25</v>
      </c>
      <c r="R13" s="87" t="s">
        <v>26</v>
      </c>
      <c r="S13" s="88" t="s">
        <v>27</v>
      </c>
      <c r="T13" s="21" t="s">
        <v>28</v>
      </c>
      <c r="U13" s="21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</row>
    <row r="14" spans="1:74">
      <c r="A14" s="89"/>
      <c r="B14" s="90" t="s">
        <v>0</v>
      </c>
      <c r="C14" s="91"/>
      <c r="D14" s="92" t="s">
        <v>0</v>
      </c>
      <c r="E14" s="92" t="s">
        <v>0</v>
      </c>
      <c r="F14" s="92" t="s">
        <v>0</v>
      </c>
      <c r="G14" s="93"/>
      <c r="H14" s="93" t="s">
        <v>0</v>
      </c>
      <c r="I14" s="239" t="s">
        <v>29</v>
      </c>
      <c r="J14" s="240"/>
      <c r="K14" s="94" t="s">
        <v>0</v>
      </c>
      <c r="L14" s="89"/>
      <c r="M14" s="94"/>
      <c r="N14" s="94"/>
      <c r="O14" s="94" t="s">
        <v>30</v>
      </c>
      <c r="P14" s="94"/>
      <c r="Q14" s="95"/>
      <c r="R14" s="96"/>
      <c r="S14" s="97"/>
      <c r="T14" s="97"/>
      <c r="U14" s="31"/>
      <c r="V14" s="31"/>
      <c r="W14" s="31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</row>
    <row r="15" spans="1:74">
      <c r="A15" s="98"/>
      <c r="B15" s="99" t="s">
        <v>31</v>
      </c>
      <c r="C15" s="93" t="s">
        <v>31</v>
      </c>
      <c r="D15" s="93" t="s">
        <v>32</v>
      </c>
      <c r="E15" s="93" t="s">
        <v>76</v>
      </c>
      <c r="F15" s="93" t="s">
        <v>0</v>
      </c>
      <c r="G15" s="93"/>
      <c r="H15" s="93" t="s">
        <v>0</v>
      </c>
      <c r="I15" s="241"/>
      <c r="J15" s="242"/>
      <c r="K15" s="100" t="s">
        <v>34</v>
      </c>
      <c r="L15" s="101" t="s">
        <v>35</v>
      </c>
      <c r="M15" s="101" t="s">
        <v>36</v>
      </c>
      <c r="N15" s="101" t="s">
        <v>37</v>
      </c>
      <c r="O15" s="101" t="s">
        <v>38</v>
      </c>
      <c r="P15" s="89" t="s">
        <v>39</v>
      </c>
      <c r="Q15" s="90" t="s">
        <v>40</v>
      </c>
      <c r="R15" s="102" t="s">
        <v>41</v>
      </c>
      <c r="S15" s="97" t="s">
        <v>42</v>
      </c>
      <c r="T15" s="103" t="s">
        <v>43</v>
      </c>
      <c r="U15" s="31"/>
      <c r="V15" s="31"/>
      <c r="W15" s="31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</row>
    <row r="16" spans="1:74" ht="12" thickBot="1">
      <c r="A16" s="104" t="s">
        <v>44</v>
      </c>
      <c r="B16" s="105" t="s">
        <v>45</v>
      </c>
      <c r="C16" s="106" t="s">
        <v>77</v>
      </c>
      <c r="D16" s="106" t="s">
        <v>47</v>
      </c>
      <c r="E16" s="106" t="s">
        <v>48</v>
      </c>
      <c r="F16" s="106" t="s">
        <v>49</v>
      </c>
      <c r="G16" s="106" t="s">
        <v>50</v>
      </c>
      <c r="H16" s="106" t="s">
        <v>51</v>
      </c>
      <c r="I16" s="107" t="s">
        <v>52</v>
      </c>
      <c r="J16" s="108" t="s">
        <v>53</v>
      </c>
      <c r="K16" s="109" t="s">
        <v>54</v>
      </c>
      <c r="L16" s="110" t="s">
        <v>206</v>
      </c>
      <c r="M16" s="111" t="s">
        <v>55</v>
      </c>
      <c r="N16" s="111" t="s">
        <v>56</v>
      </c>
      <c r="O16" s="111" t="s">
        <v>57</v>
      </c>
      <c r="P16" s="112" t="s">
        <v>78</v>
      </c>
      <c r="Q16" s="113" t="s">
        <v>59</v>
      </c>
      <c r="R16" s="114" t="s">
        <v>59</v>
      </c>
      <c r="S16" s="109" t="s">
        <v>60</v>
      </c>
      <c r="T16" s="111" t="s">
        <v>61</v>
      </c>
      <c r="U16" s="31"/>
      <c r="V16" s="162">
        <v>113</v>
      </c>
      <c r="W16" s="31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</row>
    <row r="17" spans="1:74" ht="12" thickTop="1">
      <c r="A17" s="115">
        <v>27</v>
      </c>
      <c r="B17" s="116" t="s">
        <v>63</v>
      </c>
      <c r="C17" s="190" t="s">
        <v>85</v>
      </c>
      <c r="D17" s="224" t="s">
        <v>202</v>
      </c>
      <c r="E17" s="225" t="s">
        <v>63</v>
      </c>
      <c r="F17" s="226">
        <v>78000</v>
      </c>
      <c r="G17" s="201">
        <v>0</v>
      </c>
      <c r="H17" s="197">
        <f>+L62</f>
        <v>0</v>
      </c>
      <c r="I17" s="202" t="s">
        <v>63</v>
      </c>
      <c r="J17" s="197">
        <v>0</v>
      </c>
      <c r="K17" s="227">
        <f t="shared" ref="K17" si="0">(+F17+G17+H17+J17)</f>
        <v>78000</v>
      </c>
      <c r="L17" s="227">
        <f>ROUND((K17*0.3077),0)</f>
        <v>24001</v>
      </c>
      <c r="M17" s="227">
        <v>0</v>
      </c>
      <c r="N17" s="227">
        <v>0</v>
      </c>
      <c r="O17" s="227">
        <f t="shared" ref="O17" si="1">ROUND((K17*0.0145),0)</f>
        <v>1131</v>
      </c>
      <c r="P17" s="227">
        <v>187</v>
      </c>
      <c r="Q17" s="228">
        <v>8551</v>
      </c>
      <c r="R17" s="228">
        <v>342</v>
      </c>
      <c r="S17" s="227">
        <f t="shared" ref="S17" si="2">+L17+M17+N17+O17+P17+Q17+R17</f>
        <v>34212</v>
      </c>
      <c r="T17" s="227">
        <f t="shared" ref="T17" si="3">+K17+S17</f>
        <v>112212</v>
      </c>
      <c r="U17" s="4"/>
      <c r="V17" s="159">
        <v>753.38</v>
      </c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</row>
    <row r="18" spans="1:74">
      <c r="A18" s="115">
        <f t="shared" ref="A18:A43" si="4">A17+1</f>
        <v>28</v>
      </c>
      <c r="B18" s="120" t="s">
        <v>63</v>
      </c>
      <c r="C18" s="117" t="s">
        <v>85</v>
      </c>
      <c r="D18" s="157" t="s">
        <v>96</v>
      </c>
      <c r="E18" s="122" t="s">
        <v>63</v>
      </c>
      <c r="F18" s="200">
        <v>61000</v>
      </c>
      <c r="G18" s="206">
        <v>0</v>
      </c>
      <c r="H18" s="193">
        <f t="shared" ref="H18" si="5">+L63</f>
        <v>0</v>
      </c>
      <c r="I18" s="207" t="s">
        <v>63</v>
      </c>
      <c r="J18" s="193">
        <v>0</v>
      </c>
      <c r="K18" s="195">
        <f t="shared" ref="K18:K21" si="6">(+F18+G18+H18+J18)</f>
        <v>61000</v>
      </c>
      <c r="L18" s="195">
        <f t="shared" ref="L18:L21" si="7">ROUND((K18*0.3077),0)</f>
        <v>18770</v>
      </c>
      <c r="M18" s="195">
        <v>495</v>
      </c>
      <c r="N18" s="195">
        <v>0</v>
      </c>
      <c r="O18" s="195">
        <f t="shared" ref="O18" si="8">ROUND((K18*0.0145),0)</f>
        <v>885</v>
      </c>
      <c r="P18" s="195">
        <v>187</v>
      </c>
      <c r="Q18" s="203">
        <v>4801</v>
      </c>
      <c r="R18" s="203">
        <v>342</v>
      </c>
      <c r="S18" s="195">
        <f t="shared" ref="S18:S21" si="9">+L18+M18+N18+O18+P18+Q18+R18</f>
        <v>25480</v>
      </c>
      <c r="T18" s="195">
        <f t="shared" ref="T18:T21" si="10">+K18+S18</f>
        <v>86480</v>
      </c>
      <c r="U18" s="4"/>
      <c r="V18" s="159">
        <v>914.45</v>
      </c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</row>
    <row r="19" spans="1:74">
      <c r="A19" s="115">
        <f t="shared" si="4"/>
        <v>29</v>
      </c>
      <c r="B19" s="120" t="s">
        <v>63</v>
      </c>
      <c r="C19" s="122" t="s">
        <v>85</v>
      </c>
      <c r="D19" s="173" t="s">
        <v>97</v>
      </c>
      <c r="E19" s="122" t="s">
        <v>63</v>
      </c>
      <c r="F19" s="200">
        <v>55328</v>
      </c>
      <c r="G19" s="206">
        <v>0</v>
      </c>
      <c r="H19" s="193">
        <f t="shared" ref="H19" si="11">+L65</f>
        <v>0</v>
      </c>
      <c r="I19" s="207" t="s">
        <v>63</v>
      </c>
      <c r="J19" s="193">
        <v>0</v>
      </c>
      <c r="K19" s="195">
        <f t="shared" si="6"/>
        <v>55328</v>
      </c>
      <c r="L19" s="195">
        <f t="shared" si="7"/>
        <v>17024</v>
      </c>
      <c r="M19" s="195">
        <v>0</v>
      </c>
      <c r="N19" s="195">
        <v>0</v>
      </c>
      <c r="O19" s="195">
        <f>ROUND((K19*0.0145),0)</f>
        <v>802</v>
      </c>
      <c r="P19" s="195">
        <v>187</v>
      </c>
      <c r="Q19" s="203">
        <v>8551</v>
      </c>
      <c r="R19" s="203">
        <v>342</v>
      </c>
      <c r="S19" s="195">
        <f t="shared" si="9"/>
        <v>26906</v>
      </c>
      <c r="T19" s="195">
        <f t="shared" si="10"/>
        <v>82234</v>
      </c>
      <c r="U19" s="4"/>
      <c r="V19" s="159">
        <v>460.55</v>
      </c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</row>
    <row r="20" spans="1:74">
      <c r="A20" s="185"/>
      <c r="B20" s="191"/>
      <c r="C20" s="171"/>
      <c r="D20" s="173"/>
      <c r="E20" s="171"/>
      <c r="F20" s="204"/>
      <c r="G20" s="208"/>
      <c r="H20" s="193"/>
      <c r="I20" s="210"/>
      <c r="J20" s="193"/>
      <c r="K20" s="194"/>
      <c r="L20" s="194"/>
      <c r="M20" s="194"/>
      <c r="N20" s="194"/>
      <c r="O20" s="194"/>
      <c r="P20" s="194"/>
      <c r="Q20" s="209"/>
      <c r="R20" s="209"/>
      <c r="S20" s="194"/>
      <c r="T20" s="194"/>
      <c r="U20" s="4"/>
      <c r="V20" s="159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</row>
    <row r="21" spans="1:74">
      <c r="A21" s="115">
        <f>A19+1</f>
        <v>30</v>
      </c>
      <c r="B21" s="120" t="s">
        <v>63</v>
      </c>
      <c r="C21" s="122" t="s">
        <v>85</v>
      </c>
      <c r="D21" s="157" t="s">
        <v>123</v>
      </c>
      <c r="E21" s="122" t="s">
        <v>63</v>
      </c>
      <c r="F21" s="200">
        <v>70183</v>
      </c>
      <c r="G21" s="206">
        <v>0</v>
      </c>
      <c r="H21" s="193">
        <f t="shared" ref="H21" si="12">+L62</f>
        <v>0</v>
      </c>
      <c r="I21" s="207" t="s">
        <v>63</v>
      </c>
      <c r="J21" s="193">
        <v>0</v>
      </c>
      <c r="K21" s="195">
        <f t="shared" si="6"/>
        <v>70183</v>
      </c>
      <c r="L21" s="195">
        <f t="shared" si="7"/>
        <v>21595</v>
      </c>
      <c r="M21" s="195">
        <v>495</v>
      </c>
      <c r="N21" s="195">
        <v>0</v>
      </c>
      <c r="O21" s="195">
        <f t="shared" ref="O21" si="13">ROUND((K21*0.0145),0)</f>
        <v>1018</v>
      </c>
      <c r="P21" s="195">
        <v>187</v>
      </c>
      <c r="Q21" s="203">
        <v>13493</v>
      </c>
      <c r="R21" s="203">
        <v>329</v>
      </c>
      <c r="S21" s="195">
        <f t="shared" si="9"/>
        <v>37117</v>
      </c>
      <c r="T21" s="195">
        <f t="shared" si="10"/>
        <v>107300</v>
      </c>
      <c r="U21" s="4"/>
      <c r="V21" s="159">
        <v>983</v>
      </c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</row>
    <row r="22" spans="1:74">
      <c r="A22" s="115">
        <f t="shared" si="4"/>
        <v>31</v>
      </c>
      <c r="B22" s="120" t="s">
        <v>63</v>
      </c>
      <c r="C22" s="152" t="s">
        <v>85</v>
      </c>
      <c r="D22" s="152" t="s">
        <v>182</v>
      </c>
      <c r="E22" s="152" t="s">
        <v>63</v>
      </c>
      <c r="F22" s="214">
        <v>57000</v>
      </c>
      <c r="G22" s="206">
        <v>0</v>
      </c>
      <c r="H22" s="193">
        <f>+L63</f>
        <v>0</v>
      </c>
      <c r="I22" s="207" t="s">
        <v>63</v>
      </c>
      <c r="J22" s="193">
        <v>0</v>
      </c>
      <c r="K22" s="195">
        <f t="shared" ref="K22:K23" si="14">(+F22+G22+H22+J22)</f>
        <v>57000</v>
      </c>
      <c r="L22" s="195">
        <f t="shared" ref="L22:L43" si="15">ROUND((K22*0.3077),0)</f>
        <v>17539</v>
      </c>
      <c r="M22" s="195">
        <v>495</v>
      </c>
      <c r="N22" s="195">
        <v>0</v>
      </c>
      <c r="O22" s="195">
        <f t="shared" ref="O22:O43" si="16">ROUND((K22*0.0145),0)</f>
        <v>827</v>
      </c>
      <c r="P22" s="195">
        <v>187</v>
      </c>
      <c r="Q22" s="203">
        <v>0</v>
      </c>
      <c r="R22" s="203">
        <v>0</v>
      </c>
      <c r="S22" s="195">
        <f t="shared" ref="S22:S43" si="17">+L22+M22+N22+O22+P22+Q22+R22</f>
        <v>19048</v>
      </c>
      <c r="T22" s="195">
        <f t="shared" ref="T22:T43" si="18">+K22+S22</f>
        <v>76048</v>
      </c>
      <c r="U22" s="4"/>
      <c r="V22" s="159">
        <v>770.29</v>
      </c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</row>
    <row r="23" spans="1:74">
      <c r="A23" s="115">
        <f t="shared" si="4"/>
        <v>32</v>
      </c>
      <c r="B23" s="120" t="s">
        <v>63</v>
      </c>
      <c r="C23" s="152" t="s">
        <v>85</v>
      </c>
      <c r="D23" s="149" t="s">
        <v>215</v>
      </c>
      <c r="E23" s="152" t="s">
        <v>63</v>
      </c>
      <c r="F23" s="212">
        <v>40000</v>
      </c>
      <c r="G23" s="206">
        <v>0</v>
      </c>
      <c r="H23" s="193">
        <f>+L64</f>
        <v>0</v>
      </c>
      <c r="I23" s="207" t="s">
        <v>63</v>
      </c>
      <c r="J23" s="193">
        <v>0</v>
      </c>
      <c r="K23" s="195">
        <f t="shared" si="14"/>
        <v>40000</v>
      </c>
      <c r="L23" s="195">
        <f t="shared" si="15"/>
        <v>12308</v>
      </c>
      <c r="M23" s="194">
        <v>495</v>
      </c>
      <c r="N23" s="194">
        <v>0</v>
      </c>
      <c r="O23" s="195">
        <f t="shared" si="16"/>
        <v>580</v>
      </c>
      <c r="P23" s="194">
        <v>187</v>
      </c>
      <c r="Q23" s="209">
        <v>8551</v>
      </c>
      <c r="R23" s="209">
        <v>342</v>
      </c>
      <c r="S23" s="194">
        <f t="shared" si="17"/>
        <v>22463</v>
      </c>
      <c r="T23" s="195">
        <f t="shared" si="18"/>
        <v>62463</v>
      </c>
      <c r="U23" s="4"/>
      <c r="V23" s="159">
        <v>598.58000000000004</v>
      </c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</row>
    <row r="24" spans="1:74" ht="21.75">
      <c r="A24" s="185">
        <v>33</v>
      </c>
      <c r="B24" s="120" t="s">
        <v>63</v>
      </c>
      <c r="C24" s="176" t="s">
        <v>157</v>
      </c>
      <c r="D24" s="173" t="s">
        <v>153</v>
      </c>
      <c r="E24" s="122" t="s">
        <v>63</v>
      </c>
      <c r="F24" s="200">
        <v>85181</v>
      </c>
      <c r="G24" s="206">
        <v>0</v>
      </c>
      <c r="H24" s="193">
        <f>+L64</f>
        <v>0</v>
      </c>
      <c r="I24" s="207" t="s">
        <v>63</v>
      </c>
      <c r="J24" s="193">
        <v>0</v>
      </c>
      <c r="K24" s="195">
        <f t="shared" ref="K24:K28" si="19">(+F24+G24+H24+J24)</f>
        <v>85181</v>
      </c>
      <c r="L24" s="195">
        <f t="shared" si="15"/>
        <v>26210</v>
      </c>
      <c r="M24" s="195">
        <v>495</v>
      </c>
      <c r="N24" s="195">
        <v>0</v>
      </c>
      <c r="O24" s="195">
        <f t="shared" si="16"/>
        <v>1235</v>
      </c>
      <c r="P24" s="195">
        <v>187</v>
      </c>
      <c r="Q24" s="203">
        <v>4801</v>
      </c>
      <c r="R24" s="203">
        <v>342</v>
      </c>
      <c r="S24" s="195">
        <f t="shared" si="17"/>
        <v>33270</v>
      </c>
      <c r="T24" s="195">
        <f t="shared" si="18"/>
        <v>118451</v>
      </c>
      <c r="U24" s="4"/>
      <c r="V24" s="159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</row>
    <row r="25" spans="1:74">
      <c r="A25" s="115">
        <v>34</v>
      </c>
      <c r="B25" s="120" t="s">
        <v>63</v>
      </c>
      <c r="C25" s="178" t="s">
        <v>85</v>
      </c>
      <c r="D25" s="178" t="s">
        <v>172</v>
      </c>
      <c r="E25" s="177" t="s">
        <v>63</v>
      </c>
      <c r="F25" s="215">
        <v>70000</v>
      </c>
      <c r="G25" s="206">
        <v>0</v>
      </c>
      <c r="H25" s="193">
        <f t="shared" ref="H25:H27" si="20">+L65</f>
        <v>0</v>
      </c>
      <c r="I25" s="207" t="s">
        <v>63</v>
      </c>
      <c r="J25" s="193">
        <v>0</v>
      </c>
      <c r="K25" s="195">
        <f t="shared" si="19"/>
        <v>70000</v>
      </c>
      <c r="L25" s="195">
        <f t="shared" si="15"/>
        <v>21539</v>
      </c>
      <c r="M25" s="195">
        <v>495</v>
      </c>
      <c r="N25" s="195">
        <v>0</v>
      </c>
      <c r="O25" s="195">
        <f t="shared" si="16"/>
        <v>1015</v>
      </c>
      <c r="P25" s="195">
        <v>187</v>
      </c>
      <c r="Q25" s="203">
        <v>8551</v>
      </c>
      <c r="R25" s="203">
        <v>342</v>
      </c>
      <c r="S25" s="195">
        <f t="shared" si="17"/>
        <v>32129</v>
      </c>
      <c r="T25" s="195">
        <f t="shared" si="18"/>
        <v>102129</v>
      </c>
      <c r="U25" s="4"/>
      <c r="V25" s="159">
        <v>639.13</v>
      </c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</row>
    <row r="26" spans="1:74">
      <c r="A26" s="115">
        <f t="shared" si="4"/>
        <v>35</v>
      </c>
      <c r="B26" s="120" t="s">
        <v>63</v>
      </c>
      <c r="C26" s="122" t="s">
        <v>85</v>
      </c>
      <c r="D26" s="157" t="s">
        <v>133</v>
      </c>
      <c r="E26" s="122" t="s">
        <v>63</v>
      </c>
      <c r="F26" s="200">
        <v>55786</v>
      </c>
      <c r="G26" s="206">
        <v>0</v>
      </c>
      <c r="H26" s="193">
        <f t="shared" si="20"/>
        <v>0</v>
      </c>
      <c r="I26" s="207" t="s">
        <v>63</v>
      </c>
      <c r="J26" s="193">
        <v>0</v>
      </c>
      <c r="K26" s="195">
        <f t="shared" si="19"/>
        <v>55786</v>
      </c>
      <c r="L26" s="195">
        <f t="shared" si="15"/>
        <v>17165</v>
      </c>
      <c r="M26" s="195">
        <v>495</v>
      </c>
      <c r="N26" s="195">
        <v>0</v>
      </c>
      <c r="O26" s="195">
        <f t="shared" si="16"/>
        <v>809</v>
      </c>
      <c r="P26" s="195">
        <v>187</v>
      </c>
      <c r="Q26" s="203">
        <v>13493</v>
      </c>
      <c r="R26" s="203">
        <v>329</v>
      </c>
      <c r="S26" s="195">
        <f t="shared" si="17"/>
        <v>32478</v>
      </c>
      <c r="T26" s="195">
        <f t="shared" si="18"/>
        <v>88264</v>
      </c>
      <c r="U26" s="4"/>
      <c r="V26" s="159">
        <v>590.37</v>
      </c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</row>
    <row r="27" spans="1:74">
      <c r="A27" s="115">
        <f t="shared" si="4"/>
        <v>36</v>
      </c>
      <c r="B27" s="120" t="s">
        <v>63</v>
      </c>
      <c r="C27" s="122" t="s">
        <v>85</v>
      </c>
      <c r="D27" s="157" t="s">
        <v>220</v>
      </c>
      <c r="E27" s="122" t="s">
        <v>63</v>
      </c>
      <c r="F27" s="200">
        <v>50000</v>
      </c>
      <c r="G27" s="206">
        <v>0</v>
      </c>
      <c r="H27" s="193">
        <f t="shared" si="20"/>
        <v>0</v>
      </c>
      <c r="I27" s="207" t="s">
        <v>63</v>
      </c>
      <c r="J27" s="193">
        <v>0</v>
      </c>
      <c r="K27" s="195">
        <f t="shared" si="19"/>
        <v>50000</v>
      </c>
      <c r="L27" s="195">
        <f t="shared" si="15"/>
        <v>15385</v>
      </c>
      <c r="M27" s="195">
        <v>495</v>
      </c>
      <c r="N27" s="195">
        <v>0</v>
      </c>
      <c r="O27" s="195">
        <f t="shared" si="16"/>
        <v>725</v>
      </c>
      <c r="P27" s="195"/>
      <c r="Q27" s="203">
        <v>0</v>
      </c>
      <c r="R27" s="203">
        <v>0</v>
      </c>
      <c r="S27" s="195">
        <f t="shared" si="17"/>
        <v>16605</v>
      </c>
      <c r="T27" s="195">
        <f t="shared" si="18"/>
        <v>66605</v>
      </c>
      <c r="U27" s="4"/>
      <c r="V27" s="159">
        <v>1075.6600000000001</v>
      </c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</row>
    <row r="28" spans="1:74">
      <c r="A28" s="115">
        <f>A27+1</f>
        <v>37</v>
      </c>
      <c r="B28" s="120" t="s">
        <v>63</v>
      </c>
      <c r="C28" s="152" t="s">
        <v>85</v>
      </c>
      <c r="D28" s="152" t="s">
        <v>189</v>
      </c>
      <c r="E28" s="157" t="s">
        <v>63</v>
      </c>
      <c r="F28" s="214">
        <v>45000</v>
      </c>
      <c r="G28" s="206">
        <v>0</v>
      </c>
      <c r="H28" s="193">
        <v>0</v>
      </c>
      <c r="I28" s="207" t="s">
        <v>63</v>
      </c>
      <c r="J28" s="193">
        <v>0</v>
      </c>
      <c r="K28" s="195">
        <f t="shared" si="19"/>
        <v>45000</v>
      </c>
      <c r="L28" s="195">
        <f t="shared" si="15"/>
        <v>13847</v>
      </c>
      <c r="M28" s="195">
        <v>495</v>
      </c>
      <c r="N28" s="195">
        <v>0</v>
      </c>
      <c r="O28" s="195">
        <f t="shared" si="16"/>
        <v>653</v>
      </c>
      <c r="P28" s="195">
        <v>187</v>
      </c>
      <c r="Q28" s="203">
        <v>8551</v>
      </c>
      <c r="R28" s="203">
        <v>0</v>
      </c>
      <c r="S28" s="195">
        <f t="shared" si="17"/>
        <v>23733</v>
      </c>
      <c r="T28" s="195">
        <f t="shared" si="18"/>
        <v>68733</v>
      </c>
      <c r="U28" s="4"/>
      <c r="V28" s="159">
        <v>1003.74</v>
      </c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</row>
    <row r="29" spans="1:74">
      <c r="A29" s="185"/>
      <c r="B29" s="191"/>
      <c r="C29" s="234"/>
      <c r="D29" s="234"/>
      <c r="E29" s="175"/>
      <c r="F29" s="212"/>
      <c r="G29" s="208"/>
      <c r="H29" s="193"/>
      <c r="I29" s="210"/>
      <c r="J29" s="193"/>
      <c r="K29" s="194"/>
      <c r="L29" s="194"/>
      <c r="M29" s="194"/>
      <c r="N29" s="194"/>
      <c r="O29" s="194"/>
      <c r="P29" s="194"/>
      <c r="Q29" s="209"/>
      <c r="R29" s="209"/>
      <c r="S29" s="194"/>
      <c r="T29" s="194"/>
      <c r="U29" s="4"/>
      <c r="V29" s="159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</row>
    <row r="30" spans="1:74">
      <c r="A30" s="115">
        <f>A28+1</f>
        <v>38</v>
      </c>
      <c r="B30" s="120" t="s">
        <v>63</v>
      </c>
      <c r="C30" s="122" t="s">
        <v>181</v>
      </c>
      <c r="D30" s="157" t="s">
        <v>159</v>
      </c>
      <c r="E30" s="122" t="s">
        <v>63</v>
      </c>
      <c r="F30" s="200">
        <v>85181</v>
      </c>
      <c r="G30" s="206">
        <v>0</v>
      </c>
      <c r="H30" s="193">
        <f>+L69</f>
        <v>0</v>
      </c>
      <c r="I30" s="207" t="s">
        <v>63</v>
      </c>
      <c r="J30" s="193">
        <v>0</v>
      </c>
      <c r="K30" s="195">
        <f t="shared" ref="K30:K43" si="21">(+F30+G30+H30+J30)</f>
        <v>85181</v>
      </c>
      <c r="L30" s="195">
        <f t="shared" si="15"/>
        <v>26210</v>
      </c>
      <c r="M30" s="195">
        <v>495</v>
      </c>
      <c r="N30" s="195">
        <v>0</v>
      </c>
      <c r="O30" s="195">
        <f t="shared" si="16"/>
        <v>1235</v>
      </c>
      <c r="P30" s="195">
        <v>187</v>
      </c>
      <c r="Q30" s="203">
        <v>11192</v>
      </c>
      <c r="R30" s="203">
        <v>530</v>
      </c>
      <c r="S30" s="195">
        <f t="shared" si="17"/>
        <v>39849</v>
      </c>
      <c r="T30" s="195">
        <f t="shared" si="18"/>
        <v>125030</v>
      </c>
      <c r="U30" s="4"/>
      <c r="V30" s="159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</row>
    <row r="31" spans="1:74">
      <c r="A31" s="115">
        <f t="shared" si="4"/>
        <v>39</v>
      </c>
      <c r="B31" s="120" t="s">
        <v>63</v>
      </c>
      <c r="C31" s="229" t="s">
        <v>85</v>
      </c>
      <c r="D31" s="230" t="s">
        <v>223</v>
      </c>
      <c r="E31" s="230" t="s">
        <v>63</v>
      </c>
      <c r="F31" s="231">
        <v>45760</v>
      </c>
      <c r="G31" s="201">
        <v>0</v>
      </c>
      <c r="H31" s="197">
        <f t="shared" ref="H31:H32" si="22">+L78</f>
        <v>0</v>
      </c>
      <c r="I31" s="232" t="s">
        <v>63</v>
      </c>
      <c r="J31" s="197">
        <v>0</v>
      </c>
      <c r="K31" s="227">
        <f t="shared" ref="K31:K42" si="23">(+F31+G31+H31+J31)</f>
        <v>45760</v>
      </c>
      <c r="L31" s="227">
        <f t="shared" ref="L31:L42" si="24">ROUND((K31*0.3077),0)</f>
        <v>14080</v>
      </c>
      <c r="M31" s="227">
        <v>495</v>
      </c>
      <c r="N31" s="227">
        <v>0</v>
      </c>
      <c r="O31" s="227">
        <f t="shared" ref="O31:O42" si="25">ROUND((K31*0.0145),0)</f>
        <v>664</v>
      </c>
      <c r="P31" s="227">
        <v>187</v>
      </c>
      <c r="Q31" s="233"/>
      <c r="R31" s="233"/>
      <c r="S31" s="227">
        <f t="shared" ref="S31:S42" si="26">+L31+M31+N31+O31+P31+Q31+R31</f>
        <v>15426</v>
      </c>
      <c r="T31" s="227">
        <f t="shared" ref="T31:T42" si="27">+K31+S31</f>
        <v>61186</v>
      </c>
      <c r="U31" s="4"/>
      <c r="V31" s="159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</row>
    <row r="32" spans="1:74" ht="21.75">
      <c r="A32" s="115">
        <f t="shared" si="4"/>
        <v>40</v>
      </c>
      <c r="B32" s="120" t="s">
        <v>63</v>
      </c>
      <c r="C32" s="176" t="s">
        <v>183</v>
      </c>
      <c r="D32" s="157" t="s">
        <v>164</v>
      </c>
      <c r="E32" s="122" t="s">
        <v>63</v>
      </c>
      <c r="F32" s="200">
        <v>57590</v>
      </c>
      <c r="G32" s="206">
        <v>0</v>
      </c>
      <c r="H32" s="193">
        <v>0</v>
      </c>
      <c r="I32" s="207" t="s">
        <v>63</v>
      </c>
      <c r="J32" s="193">
        <v>0</v>
      </c>
      <c r="K32" s="195">
        <f t="shared" si="23"/>
        <v>57590</v>
      </c>
      <c r="L32" s="195">
        <f t="shared" si="24"/>
        <v>17720</v>
      </c>
      <c r="M32" s="195">
        <v>0</v>
      </c>
      <c r="N32" s="195">
        <v>0</v>
      </c>
      <c r="O32" s="195">
        <f t="shared" si="25"/>
        <v>835</v>
      </c>
      <c r="P32" s="195">
        <v>187</v>
      </c>
      <c r="Q32" s="218">
        <v>15868</v>
      </c>
      <c r="R32" s="218">
        <v>486</v>
      </c>
      <c r="S32" s="195">
        <f t="shared" si="26"/>
        <v>35096</v>
      </c>
      <c r="T32" s="195">
        <f t="shared" si="27"/>
        <v>92686</v>
      </c>
      <c r="U32" s="4"/>
      <c r="V32" s="159">
        <v>1024.74</v>
      </c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</row>
    <row r="33" spans="1:74">
      <c r="A33" s="115">
        <f t="shared" si="4"/>
        <v>41</v>
      </c>
      <c r="B33" s="120" t="s">
        <v>63</v>
      </c>
      <c r="C33" s="122" t="s">
        <v>85</v>
      </c>
      <c r="D33" s="157" t="s">
        <v>124</v>
      </c>
      <c r="E33" s="122" t="s">
        <v>63</v>
      </c>
      <c r="F33" s="200">
        <v>50328</v>
      </c>
      <c r="G33" s="206">
        <v>0</v>
      </c>
      <c r="H33" s="193">
        <f>+L70</f>
        <v>0</v>
      </c>
      <c r="I33" s="207" t="s">
        <v>63</v>
      </c>
      <c r="J33" s="193">
        <v>0</v>
      </c>
      <c r="K33" s="195">
        <f t="shared" si="23"/>
        <v>50328</v>
      </c>
      <c r="L33" s="195">
        <f t="shared" si="24"/>
        <v>15486</v>
      </c>
      <c r="M33" s="195">
        <v>0</v>
      </c>
      <c r="N33" s="195">
        <v>0</v>
      </c>
      <c r="O33" s="195">
        <f t="shared" si="25"/>
        <v>730</v>
      </c>
      <c r="P33" s="195">
        <v>187</v>
      </c>
      <c r="Q33" s="203">
        <v>21918</v>
      </c>
      <c r="R33" s="203">
        <v>530</v>
      </c>
      <c r="S33" s="195">
        <f t="shared" si="26"/>
        <v>38851</v>
      </c>
      <c r="T33" s="195">
        <f t="shared" si="27"/>
        <v>89179</v>
      </c>
      <c r="U33" s="4"/>
      <c r="V33" s="159">
        <v>1058.77</v>
      </c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</row>
    <row r="34" spans="1:74">
      <c r="A34" s="115">
        <f t="shared" si="4"/>
        <v>42</v>
      </c>
      <c r="B34" s="120" t="s">
        <v>63</v>
      </c>
      <c r="C34" s="222" t="s">
        <v>85</v>
      </c>
      <c r="D34" s="175" t="s">
        <v>222</v>
      </c>
      <c r="E34" s="122" t="s">
        <v>63</v>
      </c>
      <c r="F34" s="200">
        <v>31076</v>
      </c>
      <c r="G34" s="206">
        <v>0</v>
      </c>
      <c r="H34" s="193">
        <f>+L71</f>
        <v>0</v>
      </c>
      <c r="I34" s="207" t="s">
        <v>63</v>
      </c>
      <c r="J34" s="193">
        <v>0</v>
      </c>
      <c r="K34" s="194">
        <f t="shared" si="23"/>
        <v>31076</v>
      </c>
      <c r="L34" s="194">
        <f t="shared" si="24"/>
        <v>9562</v>
      </c>
      <c r="M34" s="194">
        <v>495</v>
      </c>
      <c r="N34" s="194">
        <v>0</v>
      </c>
      <c r="O34" s="194">
        <f t="shared" si="25"/>
        <v>451</v>
      </c>
      <c r="P34" s="194">
        <v>187</v>
      </c>
      <c r="Q34" s="209">
        <v>8551</v>
      </c>
      <c r="R34" s="209">
        <v>0</v>
      </c>
      <c r="S34" s="194">
        <f t="shared" si="26"/>
        <v>19246</v>
      </c>
      <c r="T34" s="194">
        <f t="shared" si="27"/>
        <v>50322</v>
      </c>
      <c r="U34" s="4"/>
      <c r="V34" s="159">
        <v>906.07</v>
      </c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</row>
    <row r="35" spans="1:74">
      <c r="A35" s="185">
        <v>43</v>
      </c>
      <c r="B35" s="191"/>
      <c r="C35" s="174" t="s">
        <v>85</v>
      </c>
      <c r="D35" s="152" t="s">
        <v>169</v>
      </c>
      <c r="E35" s="122" t="s">
        <v>63</v>
      </c>
      <c r="F35" s="200">
        <v>31076</v>
      </c>
      <c r="G35" s="206">
        <v>0</v>
      </c>
      <c r="H35" s="193">
        <f t="shared" ref="H35:H38" si="28">+L70</f>
        <v>0</v>
      </c>
      <c r="I35" s="207" t="s">
        <v>63</v>
      </c>
      <c r="J35" s="193">
        <v>0</v>
      </c>
      <c r="K35" s="195">
        <f t="shared" si="23"/>
        <v>31076</v>
      </c>
      <c r="L35" s="195">
        <f t="shared" si="24"/>
        <v>9562</v>
      </c>
      <c r="M35" s="195">
        <v>0</v>
      </c>
      <c r="N35" s="195">
        <v>0</v>
      </c>
      <c r="O35" s="195">
        <f t="shared" si="25"/>
        <v>451</v>
      </c>
      <c r="P35" s="195">
        <v>187</v>
      </c>
      <c r="Q35" s="203">
        <v>15868</v>
      </c>
      <c r="R35" s="203">
        <v>0</v>
      </c>
      <c r="S35" s="195">
        <f t="shared" si="26"/>
        <v>26068</v>
      </c>
      <c r="T35" s="195">
        <f t="shared" si="27"/>
        <v>57144</v>
      </c>
      <c r="U35" s="4"/>
      <c r="V35" s="159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</row>
    <row r="36" spans="1:74" ht="21.75">
      <c r="A36" s="185">
        <v>44</v>
      </c>
      <c r="B36" s="120" t="s">
        <v>63</v>
      </c>
      <c r="C36" s="176" t="s">
        <v>125</v>
      </c>
      <c r="D36" s="157" t="s">
        <v>126</v>
      </c>
      <c r="E36" s="122" t="s">
        <v>63</v>
      </c>
      <c r="F36" s="200">
        <v>70690</v>
      </c>
      <c r="G36" s="206">
        <v>0</v>
      </c>
      <c r="H36" s="193">
        <f t="shared" si="28"/>
        <v>0</v>
      </c>
      <c r="I36" s="207" t="s">
        <v>63</v>
      </c>
      <c r="J36" s="193">
        <v>0</v>
      </c>
      <c r="K36" s="195">
        <f t="shared" si="23"/>
        <v>70690</v>
      </c>
      <c r="L36" s="195">
        <f t="shared" si="24"/>
        <v>21751</v>
      </c>
      <c r="M36" s="195">
        <v>0</v>
      </c>
      <c r="N36" s="195">
        <v>0</v>
      </c>
      <c r="O36" s="195">
        <f t="shared" si="25"/>
        <v>1025</v>
      </c>
      <c r="P36" s="195">
        <v>0</v>
      </c>
      <c r="Q36" s="203">
        <v>13493</v>
      </c>
      <c r="R36" s="203">
        <v>329</v>
      </c>
      <c r="S36" s="195">
        <f t="shared" si="26"/>
        <v>36598</v>
      </c>
      <c r="T36" s="195">
        <f t="shared" si="27"/>
        <v>107288</v>
      </c>
      <c r="U36" s="4"/>
      <c r="V36" s="159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</row>
    <row r="37" spans="1:74">
      <c r="A37" s="115">
        <v>45</v>
      </c>
      <c r="B37" s="120" t="s">
        <v>63</v>
      </c>
      <c r="C37" s="122" t="s">
        <v>85</v>
      </c>
      <c r="D37" s="157" t="s">
        <v>127</v>
      </c>
      <c r="E37" s="122" t="s">
        <v>63</v>
      </c>
      <c r="F37" s="200">
        <v>50328</v>
      </c>
      <c r="G37" s="206">
        <v>0</v>
      </c>
      <c r="H37" s="193">
        <f t="shared" si="28"/>
        <v>0</v>
      </c>
      <c r="I37" s="207" t="s">
        <v>63</v>
      </c>
      <c r="J37" s="193">
        <v>0</v>
      </c>
      <c r="K37" s="195">
        <f t="shared" si="23"/>
        <v>50328</v>
      </c>
      <c r="L37" s="195">
        <f t="shared" si="24"/>
        <v>15486</v>
      </c>
      <c r="M37" s="195">
        <v>495</v>
      </c>
      <c r="N37" s="195">
        <v>0</v>
      </c>
      <c r="O37" s="195">
        <f t="shared" si="25"/>
        <v>730</v>
      </c>
      <c r="P37" s="195">
        <v>187</v>
      </c>
      <c r="Q37" s="203">
        <v>8551</v>
      </c>
      <c r="R37" s="203">
        <v>342</v>
      </c>
      <c r="S37" s="195">
        <f t="shared" si="26"/>
        <v>25791</v>
      </c>
      <c r="T37" s="195">
        <f t="shared" si="27"/>
        <v>76119</v>
      </c>
      <c r="U37" s="4"/>
      <c r="V37" s="159">
        <v>288.7</v>
      </c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</row>
    <row r="38" spans="1:74">
      <c r="A38" s="115">
        <f t="shared" si="4"/>
        <v>46</v>
      </c>
      <c r="B38" s="120" t="s">
        <v>63</v>
      </c>
      <c r="C38" s="122" t="s">
        <v>85</v>
      </c>
      <c r="D38" s="157" t="s">
        <v>128</v>
      </c>
      <c r="E38" s="122" t="s">
        <v>63</v>
      </c>
      <c r="F38" s="200">
        <v>34744</v>
      </c>
      <c r="G38" s="206">
        <v>0</v>
      </c>
      <c r="H38" s="193">
        <f t="shared" si="28"/>
        <v>0</v>
      </c>
      <c r="I38" s="207" t="s">
        <v>63</v>
      </c>
      <c r="J38" s="193">
        <v>0</v>
      </c>
      <c r="K38" s="195">
        <f t="shared" si="23"/>
        <v>34744</v>
      </c>
      <c r="L38" s="195">
        <f t="shared" si="24"/>
        <v>10691</v>
      </c>
      <c r="M38" s="195">
        <v>0</v>
      </c>
      <c r="N38" s="195">
        <v>0</v>
      </c>
      <c r="O38" s="195">
        <f t="shared" si="25"/>
        <v>504</v>
      </c>
      <c r="P38" s="195">
        <v>187</v>
      </c>
      <c r="Q38" s="203">
        <v>0</v>
      </c>
      <c r="R38" s="203">
        <v>0</v>
      </c>
      <c r="S38" s="195">
        <f t="shared" si="26"/>
        <v>11382</v>
      </c>
      <c r="T38" s="195">
        <f t="shared" si="27"/>
        <v>46126</v>
      </c>
      <c r="U38" s="4"/>
      <c r="V38" s="159">
        <v>742.33</v>
      </c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</row>
    <row r="39" spans="1:74">
      <c r="A39" s="115">
        <f t="shared" si="4"/>
        <v>47</v>
      </c>
      <c r="B39" s="120" t="s">
        <v>63</v>
      </c>
      <c r="C39" s="117" t="s">
        <v>85</v>
      </c>
      <c r="D39" s="157" t="s">
        <v>129</v>
      </c>
      <c r="E39" s="122" t="s">
        <v>63</v>
      </c>
      <c r="F39" s="200">
        <v>34744</v>
      </c>
      <c r="G39" s="206">
        <v>0</v>
      </c>
      <c r="H39" s="193">
        <f>+L75</f>
        <v>0</v>
      </c>
      <c r="I39" s="207" t="s">
        <v>63</v>
      </c>
      <c r="J39" s="193">
        <v>0</v>
      </c>
      <c r="K39" s="195">
        <f t="shared" si="23"/>
        <v>34744</v>
      </c>
      <c r="L39" s="195">
        <f t="shared" si="24"/>
        <v>10691</v>
      </c>
      <c r="M39" s="195">
        <v>495</v>
      </c>
      <c r="N39" s="195">
        <v>0</v>
      </c>
      <c r="O39" s="195">
        <f t="shared" si="25"/>
        <v>504</v>
      </c>
      <c r="P39" s="195">
        <v>187</v>
      </c>
      <c r="Q39" s="203">
        <v>0</v>
      </c>
      <c r="R39" s="203">
        <v>0</v>
      </c>
      <c r="S39" s="195">
        <f t="shared" si="26"/>
        <v>11877</v>
      </c>
      <c r="T39" s="195">
        <f t="shared" si="27"/>
        <v>46621</v>
      </c>
      <c r="U39" s="4"/>
      <c r="V39" s="159">
        <v>798.08</v>
      </c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</row>
    <row r="40" spans="1:74">
      <c r="A40" s="115">
        <f t="shared" si="4"/>
        <v>48</v>
      </c>
      <c r="B40" s="120" t="s">
        <v>63</v>
      </c>
      <c r="C40" s="117" t="s">
        <v>85</v>
      </c>
      <c r="D40" s="180" t="s">
        <v>156</v>
      </c>
      <c r="E40" s="122" t="s">
        <v>63</v>
      </c>
      <c r="F40" s="200">
        <v>31076</v>
      </c>
      <c r="G40" s="206">
        <v>0</v>
      </c>
      <c r="H40" s="193">
        <f>+L76</f>
        <v>0</v>
      </c>
      <c r="I40" s="207" t="s">
        <v>63</v>
      </c>
      <c r="J40" s="193">
        <v>0</v>
      </c>
      <c r="K40" s="195">
        <f t="shared" si="23"/>
        <v>31076</v>
      </c>
      <c r="L40" s="195">
        <f t="shared" si="24"/>
        <v>9562</v>
      </c>
      <c r="M40" s="195">
        <v>0</v>
      </c>
      <c r="N40" s="195">
        <v>0</v>
      </c>
      <c r="O40" s="195">
        <f t="shared" si="25"/>
        <v>451</v>
      </c>
      <c r="P40" s="195">
        <v>187</v>
      </c>
      <c r="Q40" s="203">
        <v>8551</v>
      </c>
      <c r="R40" s="203">
        <v>0</v>
      </c>
      <c r="S40" s="195">
        <f t="shared" si="26"/>
        <v>18751</v>
      </c>
      <c r="T40" s="195">
        <f t="shared" si="27"/>
        <v>49827</v>
      </c>
      <c r="U40" s="4"/>
      <c r="V40" s="159">
        <v>362.84</v>
      </c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  <c r="BT40" s="5"/>
      <c r="BU40" s="5"/>
      <c r="BV40" s="5"/>
    </row>
    <row r="41" spans="1:74">
      <c r="A41" s="115">
        <f t="shared" si="4"/>
        <v>49</v>
      </c>
      <c r="B41" s="120" t="s">
        <v>63</v>
      </c>
      <c r="C41" s="174" t="s">
        <v>85</v>
      </c>
      <c r="D41" s="152" t="s">
        <v>168</v>
      </c>
      <c r="E41" s="122" t="s">
        <v>63</v>
      </c>
      <c r="F41" s="200">
        <v>31076</v>
      </c>
      <c r="G41" s="206">
        <v>0</v>
      </c>
      <c r="H41" s="193">
        <f>+L77</f>
        <v>0</v>
      </c>
      <c r="I41" s="207" t="s">
        <v>63</v>
      </c>
      <c r="J41" s="193">
        <v>0</v>
      </c>
      <c r="K41" s="195">
        <f t="shared" si="23"/>
        <v>31076</v>
      </c>
      <c r="L41" s="195">
        <f t="shared" si="24"/>
        <v>9562</v>
      </c>
      <c r="M41" s="195">
        <v>0</v>
      </c>
      <c r="N41" s="195">
        <v>0</v>
      </c>
      <c r="O41" s="195">
        <f t="shared" si="25"/>
        <v>451</v>
      </c>
      <c r="P41" s="195">
        <v>187</v>
      </c>
      <c r="Q41" s="203">
        <v>0</v>
      </c>
      <c r="R41" s="203">
        <v>0</v>
      </c>
      <c r="S41" s="195">
        <f t="shared" si="26"/>
        <v>10200</v>
      </c>
      <c r="T41" s="195">
        <f t="shared" si="27"/>
        <v>41276</v>
      </c>
      <c r="U41" s="4"/>
      <c r="V41" s="159">
        <v>381.85</v>
      </c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</row>
    <row r="42" spans="1:74">
      <c r="A42" s="115">
        <f t="shared" si="4"/>
        <v>50</v>
      </c>
      <c r="B42" s="120" t="s">
        <v>63</v>
      </c>
      <c r="C42" s="174" t="s">
        <v>85</v>
      </c>
      <c r="D42" s="173" t="s">
        <v>200</v>
      </c>
      <c r="E42" s="157" t="s">
        <v>63</v>
      </c>
      <c r="F42" s="204">
        <v>50000</v>
      </c>
      <c r="G42" s="206">
        <v>0</v>
      </c>
      <c r="H42" s="193">
        <f t="shared" ref="H42" si="29">+L83</f>
        <v>0</v>
      </c>
      <c r="I42" s="207" t="s">
        <v>63</v>
      </c>
      <c r="J42" s="193">
        <v>0</v>
      </c>
      <c r="K42" s="195">
        <f t="shared" si="23"/>
        <v>50000</v>
      </c>
      <c r="L42" s="195">
        <f t="shared" si="24"/>
        <v>15385</v>
      </c>
      <c r="M42" s="195">
        <v>0</v>
      </c>
      <c r="N42" s="195">
        <v>0</v>
      </c>
      <c r="O42" s="195">
        <f t="shared" si="25"/>
        <v>725</v>
      </c>
      <c r="P42" s="195">
        <v>187</v>
      </c>
      <c r="Q42" s="203">
        <v>4801</v>
      </c>
      <c r="R42" s="203">
        <v>342</v>
      </c>
      <c r="S42" s="195">
        <f t="shared" si="26"/>
        <v>21440</v>
      </c>
      <c r="T42" s="195">
        <f t="shared" si="27"/>
        <v>71440</v>
      </c>
      <c r="U42" s="4"/>
      <c r="V42" s="159">
        <v>547.59</v>
      </c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</row>
    <row r="43" spans="1:74">
      <c r="A43" s="115"/>
      <c r="B43" s="120" t="s">
        <v>63</v>
      </c>
      <c r="C43" s="174"/>
      <c r="D43" s="173"/>
      <c r="E43" s="157"/>
      <c r="F43" s="204"/>
      <c r="G43" s="206"/>
      <c r="H43" s="193"/>
      <c r="I43" s="207"/>
      <c r="J43" s="193"/>
      <c r="K43" s="195"/>
      <c r="L43" s="195"/>
      <c r="M43" s="195"/>
      <c r="N43" s="195"/>
      <c r="O43" s="195"/>
      <c r="P43" s="195"/>
      <c r="Q43" s="203"/>
      <c r="R43" s="203"/>
      <c r="S43" s="195"/>
      <c r="T43" s="195"/>
      <c r="U43" s="4"/>
      <c r="V43" s="159">
        <v>309.20999999999998</v>
      </c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</row>
    <row r="44" spans="1:74">
      <c r="A44" s="115"/>
      <c r="B44" s="120"/>
      <c r="C44" s="174"/>
      <c r="D44" s="173"/>
      <c r="E44" s="157"/>
      <c r="F44" s="204"/>
      <c r="G44" s="206"/>
      <c r="H44" s="193"/>
      <c r="I44" s="207"/>
      <c r="J44" s="193"/>
      <c r="K44" s="195"/>
      <c r="L44" s="195"/>
      <c r="M44" s="195"/>
      <c r="N44" s="195"/>
      <c r="O44" s="195"/>
      <c r="P44" s="195"/>
      <c r="Q44" s="203"/>
      <c r="R44" s="203"/>
      <c r="S44" s="195"/>
      <c r="T44" s="195"/>
      <c r="U44" s="4"/>
      <c r="V44" s="159">
        <v>613.49</v>
      </c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</row>
    <row r="45" spans="1:74">
      <c r="A45" s="115"/>
      <c r="B45" s="120" t="s">
        <v>63</v>
      </c>
      <c r="C45" s="157"/>
      <c r="D45" s="173"/>
      <c r="E45" s="157"/>
      <c r="F45" s="172"/>
      <c r="G45" s="125"/>
      <c r="H45" s="126"/>
      <c r="I45" s="127"/>
      <c r="J45" s="128"/>
      <c r="K45" s="119"/>
      <c r="L45" s="119">
        <f t="shared" ref="L45" si="30">ROUND((K45*0.2943),0)</f>
        <v>0</v>
      </c>
      <c r="M45" s="119"/>
      <c r="N45" s="119"/>
      <c r="O45" s="119"/>
      <c r="P45" s="119"/>
      <c r="Q45" s="123"/>
      <c r="R45" s="123"/>
      <c r="S45" s="119"/>
      <c r="T45" s="119"/>
      <c r="U45" s="4"/>
      <c r="V45" s="159">
        <v>329.69</v>
      </c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</row>
    <row r="46" spans="1:74">
      <c r="A46" s="130"/>
      <c r="B46" s="130"/>
      <c r="C46" s="130"/>
      <c r="D46" s="131" t="s">
        <v>98</v>
      </c>
      <c r="E46" s="132" t="s">
        <v>63</v>
      </c>
      <c r="F46" s="133">
        <f>SUM(F17:F45)</f>
        <v>1271147</v>
      </c>
      <c r="G46" s="133">
        <f>SUM(G17:G45)</f>
        <v>0</v>
      </c>
      <c r="H46" s="133">
        <f>SUM(H17:H45)</f>
        <v>0</v>
      </c>
      <c r="I46" s="134" t="s">
        <v>63</v>
      </c>
      <c r="J46" s="133">
        <f t="shared" ref="J46:T46" si="31">SUM(J17:J45)</f>
        <v>0</v>
      </c>
      <c r="K46" s="133">
        <f t="shared" si="31"/>
        <v>1271147</v>
      </c>
      <c r="L46" s="133">
        <f t="shared" si="31"/>
        <v>391131</v>
      </c>
      <c r="M46" s="133">
        <f t="shared" si="31"/>
        <v>6930</v>
      </c>
      <c r="N46" s="133">
        <f t="shared" si="31"/>
        <v>0</v>
      </c>
      <c r="O46" s="118">
        <f t="shared" si="31"/>
        <v>18436</v>
      </c>
      <c r="P46" s="118">
        <f t="shared" si="31"/>
        <v>4114</v>
      </c>
      <c r="Q46" s="118">
        <f t="shared" si="31"/>
        <v>188136</v>
      </c>
      <c r="R46" s="118">
        <f t="shared" si="31"/>
        <v>5269</v>
      </c>
      <c r="S46" s="118">
        <f t="shared" si="31"/>
        <v>614016</v>
      </c>
      <c r="T46" s="118">
        <f t="shared" si="31"/>
        <v>1885163</v>
      </c>
      <c r="U46" s="4"/>
      <c r="V46" s="159">
        <f>SUM(V17:V45)</f>
        <v>15152.51</v>
      </c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</row>
    <row r="47" spans="1:74" ht="12.75">
      <c r="A47" s="3" t="s">
        <v>71</v>
      </c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5"/>
    </row>
    <row r="48" spans="1:74" ht="12.75">
      <c r="A48" s="3" t="s">
        <v>99</v>
      </c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5"/>
      <c r="BS48" s="5"/>
      <c r="BT48" s="5"/>
      <c r="BU48" s="5"/>
      <c r="BV48" s="5"/>
    </row>
    <row r="49" spans="1:74" ht="12" customHeight="1">
      <c r="A49" s="3" t="s">
        <v>224</v>
      </c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5"/>
      <c r="BS49" s="5"/>
      <c r="BT49" s="5"/>
      <c r="BU49" s="5"/>
      <c r="BV49" s="5"/>
    </row>
    <row r="50" spans="1:74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5"/>
      <c r="BS50" s="5"/>
      <c r="BT50" s="5"/>
      <c r="BU50" s="5"/>
      <c r="BV50" s="5"/>
    </row>
    <row r="51" spans="1:74" ht="12" thickBot="1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5"/>
      <c r="BS51" s="5"/>
      <c r="BT51" s="5"/>
      <c r="BU51" s="5"/>
      <c r="BV51" s="5"/>
    </row>
    <row r="52" spans="1:74" ht="12.75" thickTop="1" thickBot="1">
      <c r="A52" s="1"/>
      <c r="B52" s="78" t="s">
        <v>9</v>
      </c>
      <c r="C52" s="79"/>
      <c r="D52" s="79"/>
      <c r="E52" s="79"/>
      <c r="F52" s="79"/>
      <c r="G52" s="79"/>
      <c r="H52" s="79"/>
      <c r="I52" s="79"/>
      <c r="J52" s="135"/>
      <c r="K52" s="136"/>
      <c r="L52" s="137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</row>
    <row r="53" spans="1:74" ht="12" thickTop="1">
      <c r="A53" s="1"/>
      <c r="B53" s="138" t="s">
        <v>100</v>
      </c>
      <c r="C53" s="139"/>
      <c r="D53" s="139"/>
      <c r="E53" s="139"/>
      <c r="F53" s="139"/>
      <c r="G53" s="139"/>
      <c r="H53" s="139"/>
      <c r="I53" s="139"/>
      <c r="J53" s="139"/>
      <c r="K53" s="139"/>
      <c r="L53" s="140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</row>
    <row r="54" spans="1:74">
      <c r="A54" s="1"/>
      <c r="B54" s="83" t="s">
        <v>10</v>
      </c>
      <c r="C54" s="85" t="s">
        <v>11</v>
      </c>
      <c r="D54" s="85" t="s">
        <v>12</v>
      </c>
      <c r="E54" s="85" t="s">
        <v>13</v>
      </c>
      <c r="F54" s="85" t="s">
        <v>14</v>
      </c>
      <c r="G54" s="85" t="s">
        <v>15</v>
      </c>
      <c r="H54" s="85" t="s">
        <v>16</v>
      </c>
      <c r="I54" s="85" t="s">
        <v>17</v>
      </c>
      <c r="J54" s="85" t="s">
        <v>18</v>
      </c>
      <c r="K54" s="85" t="s">
        <v>19</v>
      </c>
      <c r="L54" s="141" t="s">
        <v>20</v>
      </c>
      <c r="M54" s="21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</row>
    <row r="55" spans="1:74">
      <c r="A55" s="1"/>
      <c r="B55" s="83"/>
      <c r="C55" s="84"/>
      <c r="D55" s="85"/>
      <c r="E55" s="84"/>
      <c r="F55" s="131" t="s">
        <v>58</v>
      </c>
      <c r="G55" s="142" t="s">
        <v>78</v>
      </c>
      <c r="H55" s="143" t="s">
        <v>101</v>
      </c>
      <c r="I55" s="143" t="s">
        <v>102</v>
      </c>
      <c r="J55" s="143" t="s">
        <v>103</v>
      </c>
      <c r="K55" s="143" t="s">
        <v>104</v>
      </c>
      <c r="L55" s="144"/>
      <c r="M55" s="21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</row>
    <row r="56" spans="1:74" ht="21.75">
      <c r="A56" s="89"/>
      <c r="B56" s="90" t="s">
        <v>0</v>
      </c>
      <c r="C56" s="91"/>
      <c r="D56" s="92" t="s">
        <v>0</v>
      </c>
      <c r="E56" s="92" t="s">
        <v>105</v>
      </c>
      <c r="F56" s="145" t="s">
        <v>106</v>
      </c>
      <c r="G56" s="93"/>
      <c r="H56" s="93" t="s">
        <v>0</v>
      </c>
      <c r="I56" s="146" t="s">
        <v>107</v>
      </c>
      <c r="J56" s="93" t="s">
        <v>108</v>
      </c>
      <c r="K56" s="93" t="s">
        <v>109</v>
      </c>
      <c r="L56" s="101" t="s">
        <v>0</v>
      </c>
      <c r="M56" s="31"/>
      <c r="N56" s="31"/>
      <c r="O56" s="31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</row>
    <row r="57" spans="1:74">
      <c r="A57" s="98"/>
      <c r="B57" s="99" t="s">
        <v>31</v>
      </c>
      <c r="C57" s="93" t="s">
        <v>31</v>
      </c>
      <c r="D57" s="93" t="s">
        <v>32</v>
      </c>
      <c r="E57" s="93" t="s">
        <v>110</v>
      </c>
      <c r="F57" s="93" t="s">
        <v>110</v>
      </c>
      <c r="G57" s="93" t="s">
        <v>111</v>
      </c>
      <c r="H57" s="93" t="s">
        <v>111</v>
      </c>
      <c r="I57" s="93" t="s">
        <v>110</v>
      </c>
      <c r="J57" s="93" t="s">
        <v>110</v>
      </c>
      <c r="K57" s="93" t="s">
        <v>110</v>
      </c>
      <c r="L57" s="147" t="s">
        <v>112</v>
      </c>
      <c r="M57" s="31"/>
      <c r="N57" s="31"/>
      <c r="O57" s="31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</row>
    <row r="58" spans="1:74" ht="12" thickBot="1">
      <c r="A58" s="104" t="s">
        <v>44</v>
      </c>
      <c r="B58" s="105" t="s">
        <v>45</v>
      </c>
      <c r="C58" s="106" t="s">
        <v>46</v>
      </c>
      <c r="D58" s="106" t="s">
        <v>47</v>
      </c>
      <c r="E58" s="106"/>
      <c r="F58" s="148" t="s">
        <v>113</v>
      </c>
      <c r="G58" s="148" t="s">
        <v>113</v>
      </c>
      <c r="H58" s="148" t="s">
        <v>114</v>
      </c>
      <c r="I58" s="148" t="s">
        <v>115</v>
      </c>
      <c r="J58" s="148" t="s">
        <v>115</v>
      </c>
      <c r="K58" s="148" t="s">
        <v>116</v>
      </c>
      <c r="L58" s="111" t="s">
        <v>54</v>
      </c>
      <c r="M58" s="31"/>
      <c r="N58" s="31"/>
      <c r="O58" s="31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</row>
    <row r="59" spans="1:74" ht="12" thickTop="1">
      <c r="A59" s="115">
        <v>26</v>
      </c>
      <c r="B59" s="149" t="str">
        <f>+B17</f>
        <v>----</v>
      </c>
      <c r="C59" s="122" t="s">
        <v>85</v>
      </c>
      <c r="D59" s="157" t="s">
        <v>202</v>
      </c>
      <c r="E59" s="150">
        <v>0</v>
      </c>
      <c r="F59" s="150">
        <v>0</v>
      </c>
      <c r="G59" s="150">
        <v>0</v>
      </c>
      <c r="H59" s="150">
        <v>0</v>
      </c>
      <c r="I59" s="150">
        <v>0</v>
      </c>
      <c r="J59" s="150">
        <v>0</v>
      </c>
      <c r="K59" s="150">
        <v>0</v>
      </c>
      <c r="L59" s="118">
        <f>+E59+F59+G59+H59+I59+J59+K59</f>
        <v>0</v>
      </c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</row>
    <row r="60" spans="1:74">
      <c r="A60" s="115">
        <f t="shared" ref="A60:A82" si="32">A59+1</f>
        <v>27</v>
      </c>
      <c r="B60" s="149" t="str">
        <f>+B18</f>
        <v>----</v>
      </c>
      <c r="C60" s="122" t="s">
        <v>85</v>
      </c>
      <c r="D60" s="157" t="s">
        <v>96</v>
      </c>
      <c r="E60" s="125">
        <v>0</v>
      </c>
      <c r="F60" s="125">
        <v>0</v>
      </c>
      <c r="G60" s="125">
        <v>0</v>
      </c>
      <c r="H60" s="125">
        <v>0</v>
      </c>
      <c r="I60" s="125">
        <v>0</v>
      </c>
      <c r="J60" s="128">
        <v>0</v>
      </c>
      <c r="K60" s="128">
        <v>0</v>
      </c>
      <c r="L60" s="119">
        <f t="shared" ref="L60:L67" si="33">+E60+F60+G60+H60+I60+J60+K60</f>
        <v>0</v>
      </c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</row>
    <row r="61" spans="1:74">
      <c r="A61" s="115">
        <f t="shared" si="32"/>
        <v>28</v>
      </c>
      <c r="B61" s="149" t="str">
        <f>+B19</f>
        <v>----</v>
      </c>
      <c r="C61" s="122" t="s">
        <v>85</v>
      </c>
      <c r="D61" s="173" t="s">
        <v>97</v>
      </c>
      <c r="E61" s="125">
        <v>0</v>
      </c>
      <c r="F61" s="125">
        <v>0</v>
      </c>
      <c r="G61" s="125">
        <v>0</v>
      </c>
      <c r="H61" s="125">
        <v>0</v>
      </c>
      <c r="I61" s="125">
        <v>0</v>
      </c>
      <c r="J61" s="128">
        <v>0</v>
      </c>
      <c r="K61" s="128">
        <v>0</v>
      </c>
      <c r="L61" s="119">
        <f t="shared" si="33"/>
        <v>0</v>
      </c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</row>
    <row r="62" spans="1:74">
      <c r="A62" s="115">
        <f t="shared" si="32"/>
        <v>29</v>
      </c>
      <c r="B62" s="149" t="str">
        <f>+B21</f>
        <v>----</v>
      </c>
      <c r="C62" s="122" t="s">
        <v>85</v>
      </c>
      <c r="D62" s="157" t="s">
        <v>123</v>
      </c>
      <c r="E62" s="125">
        <v>0</v>
      </c>
      <c r="F62" s="125">
        <v>0</v>
      </c>
      <c r="G62" s="125">
        <v>0</v>
      </c>
      <c r="H62" s="125">
        <v>0</v>
      </c>
      <c r="I62" s="125">
        <v>0</v>
      </c>
      <c r="J62" s="128">
        <v>0</v>
      </c>
      <c r="K62" s="128">
        <v>0</v>
      </c>
      <c r="L62" s="119">
        <f t="shared" si="33"/>
        <v>0</v>
      </c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</row>
    <row r="63" spans="1:74">
      <c r="A63" s="115">
        <f t="shared" si="32"/>
        <v>30</v>
      </c>
      <c r="B63" s="149" t="str">
        <f>+B22</f>
        <v>----</v>
      </c>
      <c r="C63" s="152" t="s">
        <v>85</v>
      </c>
      <c r="D63" s="149" t="s">
        <v>215</v>
      </c>
      <c r="E63" s="125">
        <v>0</v>
      </c>
      <c r="F63" s="125">
        <v>0</v>
      </c>
      <c r="G63" s="125">
        <v>0</v>
      </c>
      <c r="H63" s="125">
        <v>0</v>
      </c>
      <c r="I63" s="125">
        <v>0</v>
      </c>
      <c r="J63" s="128">
        <v>0</v>
      </c>
      <c r="K63" s="128">
        <v>0</v>
      </c>
      <c r="L63" s="119">
        <f t="shared" si="33"/>
        <v>0</v>
      </c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</row>
    <row r="64" spans="1:74">
      <c r="A64" s="115">
        <f t="shared" si="32"/>
        <v>31</v>
      </c>
      <c r="B64" s="149" t="str">
        <f>+B23</f>
        <v>----</v>
      </c>
      <c r="C64" s="152" t="s">
        <v>85</v>
      </c>
      <c r="D64" s="152" t="s">
        <v>182</v>
      </c>
      <c r="E64" s="125">
        <v>0</v>
      </c>
      <c r="F64" s="125">
        <v>0</v>
      </c>
      <c r="G64" s="125">
        <v>0</v>
      </c>
      <c r="H64" s="125">
        <v>0</v>
      </c>
      <c r="I64" s="125">
        <v>0</v>
      </c>
      <c r="J64" s="128">
        <v>0</v>
      </c>
      <c r="K64" s="128">
        <v>0</v>
      </c>
      <c r="L64" s="119">
        <f t="shared" si="33"/>
        <v>0</v>
      </c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</row>
    <row r="65" spans="1:66" ht="21.75">
      <c r="A65" s="115">
        <f t="shared" si="32"/>
        <v>32</v>
      </c>
      <c r="B65" s="149" t="str">
        <f>+B25</f>
        <v>----</v>
      </c>
      <c r="C65" s="176" t="s">
        <v>157</v>
      </c>
      <c r="D65" s="173" t="s">
        <v>153</v>
      </c>
      <c r="E65" s="125">
        <v>0</v>
      </c>
      <c r="F65" s="125">
        <v>0</v>
      </c>
      <c r="G65" s="125">
        <v>0</v>
      </c>
      <c r="H65" s="125">
        <v>0</v>
      </c>
      <c r="I65" s="125">
        <v>0</v>
      </c>
      <c r="J65" s="128">
        <v>0</v>
      </c>
      <c r="K65" s="128">
        <v>0</v>
      </c>
      <c r="L65" s="119">
        <f t="shared" si="33"/>
        <v>0</v>
      </c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</row>
    <row r="66" spans="1:66">
      <c r="A66" s="115">
        <f t="shared" si="32"/>
        <v>33</v>
      </c>
      <c r="B66" s="149" t="str">
        <f>+B26</f>
        <v>----</v>
      </c>
      <c r="C66" s="178" t="s">
        <v>85</v>
      </c>
      <c r="D66" s="178" t="s">
        <v>172</v>
      </c>
      <c r="E66" s="125">
        <v>0</v>
      </c>
      <c r="F66" s="125">
        <v>0</v>
      </c>
      <c r="G66" s="125">
        <v>0</v>
      </c>
      <c r="H66" s="125">
        <v>0</v>
      </c>
      <c r="I66" s="125">
        <v>0</v>
      </c>
      <c r="J66" s="128">
        <v>0</v>
      </c>
      <c r="K66" s="128">
        <v>0</v>
      </c>
      <c r="L66" s="119">
        <f t="shared" si="33"/>
        <v>0</v>
      </c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</row>
    <row r="67" spans="1:66">
      <c r="A67" s="115">
        <f t="shared" si="32"/>
        <v>34</v>
      </c>
      <c r="B67" s="149" t="str">
        <f>+B27</f>
        <v>----</v>
      </c>
      <c r="C67" s="122" t="s">
        <v>85</v>
      </c>
      <c r="D67" s="157" t="s">
        <v>133</v>
      </c>
      <c r="E67" s="125">
        <v>0</v>
      </c>
      <c r="F67" s="125">
        <v>0</v>
      </c>
      <c r="G67" s="125">
        <v>0</v>
      </c>
      <c r="H67" s="125">
        <v>0</v>
      </c>
      <c r="I67" s="125">
        <v>0</v>
      </c>
      <c r="J67" s="128">
        <v>0</v>
      </c>
      <c r="K67" s="128">
        <v>0</v>
      </c>
      <c r="L67" s="119">
        <f t="shared" si="33"/>
        <v>0</v>
      </c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</row>
    <row r="68" spans="1:66">
      <c r="A68" s="115">
        <f t="shared" si="32"/>
        <v>35</v>
      </c>
      <c r="B68" s="149" t="str">
        <f>+B28</f>
        <v>----</v>
      </c>
      <c r="C68" s="122" t="s">
        <v>85</v>
      </c>
      <c r="D68" s="157" t="s">
        <v>220</v>
      </c>
      <c r="E68" s="125">
        <v>0</v>
      </c>
      <c r="F68" s="125">
        <v>0</v>
      </c>
      <c r="G68" s="125">
        <v>0</v>
      </c>
      <c r="H68" s="125">
        <v>0</v>
      </c>
      <c r="I68" s="125">
        <v>0</v>
      </c>
      <c r="J68" s="128">
        <v>0</v>
      </c>
      <c r="K68" s="128">
        <v>0</v>
      </c>
      <c r="L68" s="119">
        <f t="shared" ref="L68:L82" si="34">+E68+F68+G68+H68+I68+J68+K68</f>
        <v>0</v>
      </c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</row>
    <row r="69" spans="1:66">
      <c r="A69" s="115">
        <f t="shared" si="32"/>
        <v>36</v>
      </c>
      <c r="B69" s="149" t="str">
        <f>+B32</f>
        <v>----</v>
      </c>
      <c r="C69" s="152" t="s">
        <v>85</v>
      </c>
      <c r="D69" s="152" t="s">
        <v>189</v>
      </c>
      <c r="E69" s="125">
        <v>0</v>
      </c>
      <c r="F69" s="125">
        <v>0</v>
      </c>
      <c r="G69" s="125">
        <v>0</v>
      </c>
      <c r="H69" s="125">
        <v>0</v>
      </c>
      <c r="I69" s="125">
        <v>0</v>
      </c>
      <c r="J69" s="128">
        <v>0</v>
      </c>
      <c r="K69" s="128">
        <v>0</v>
      </c>
      <c r="L69" s="119">
        <f t="shared" si="34"/>
        <v>0</v>
      </c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</row>
    <row r="70" spans="1:66">
      <c r="A70" s="115">
        <f t="shared" si="32"/>
        <v>37</v>
      </c>
      <c r="B70" s="149" t="str">
        <f>+B33</f>
        <v>----</v>
      </c>
      <c r="C70" s="122" t="s">
        <v>181</v>
      </c>
      <c r="D70" s="157" t="s">
        <v>159</v>
      </c>
      <c r="E70" s="125">
        <v>0</v>
      </c>
      <c r="F70" s="125">
        <v>0</v>
      </c>
      <c r="G70" s="125">
        <v>0</v>
      </c>
      <c r="H70" s="125">
        <v>0</v>
      </c>
      <c r="I70" s="125">
        <v>0</v>
      </c>
      <c r="J70" s="128">
        <v>0</v>
      </c>
      <c r="K70" s="128">
        <v>0</v>
      </c>
      <c r="L70" s="119">
        <f t="shared" si="34"/>
        <v>0</v>
      </c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</row>
    <row r="71" spans="1:66">
      <c r="A71" s="115">
        <f t="shared" si="32"/>
        <v>38</v>
      </c>
      <c r="B71" s="149" t="str">
        <f>+B34</f>
        <v>----</v>
      </c>
      <c r="C71" s="149" t="s">
        <v>85</v>
      </c>
      <c r="D71" s="152" t="s">
        <v>194</v>
      </c>
      <c r="E71" s="125">
        <v>0</v>
      </c>
      <c r="F71" s="125">
        <v>0</v>
      </c>
      <c r="G71" s="125">
        <v>0</v>
      </c>
      <c r="H71" s="125">
        <v>0</v>
      </c>
      <c r="I71" s="125">
        <v>0</v>
      </c>
      <c r="J71" s="128">
        <v>0</v>
      </c>
      <c r="K71" s="128">
        <v>0</v>
      </c>
      <c r="L71" s="119">
        <f t="shared" si="34"/>
        <v>0</v>
      </c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</row>
    <row r="72" spans="1:66">
      <c r="A72" s="115">
        <f t="shared" si="32"/>
        <v>39</v>
      </c>
      <c r="B72" s="149" t="str">
        <f>+B37</f>
        <v>----</v>
      </c>
      <c r="C72" s="229" t="s">
        <v>85</v>
      </c>
      <c r="D72" s="230" t="s">
        <v>223</v>
      </c>
      <c r="E72" s="125">
        <v>0</v>
      </c>
      <c r="F72" s="125">
        <v>0</v>
      </c>
      <c r="G72" s="125">
        <v>0</v>
      </c>
      <c r="H72" s="125">
        <v>0</v>
      </c>
      <c r="I72" s="125">
        <v>0</v>
      </c>
      <c r="J72" s="128">
        <v>0</v>
      </c>
      <c r="K72" s="128">
        <v>0</v>
      </c>
      <c r="L72" s="119">
        <f t="shared" si="34"/>
        <v>0</v>
      </c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</row>
    <row r="73" spans="1:66" ht="21.75">
      <c r="A73" s="115">
        <f t="shared" si="32"/>
        <v>40</v>
      </c>
      <c r="B73" s="149" t="str">
        <f>+B38</f>
        <v>----</v>
      </c>
      <c r="C73" s="176" t="s">
        <v>183</v>
      </c>
      <c r="D73" s="157" t="s">
        <v>164</v>
      </c>
      <c r="E73" s="125">
        <v>0</v>
      </c>
      <c r="F73" s="125">
        <v>0</v>
      </c>
      <c r="G73" s="125">
        <v>0</v>
      </c>
      <c r="H73" s="125">
        <v>0</v>
      </c>
      <c r="I73" s="125">
        <v>0</v>
      </c>
      <c r="J73" s="128">
        <v>0</v>
      </c>
      <c r="K73" s="128">
        <v>0</v>
      </c>
      <c r="L73" s="119">
        <f t="shared" si="34"/>
        <v>0</v>
      </c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</row>
    <row r="74" spans="1:66">
      <c r="A74" s="115">
        <f t="shared" si="32"/>
        <v>41</v>
      </c>
      <c r="B74" s="149" t="str">
        <f>+B39</f>
        <v>----</v>
      </c>
      <c r="C74" s="122" t="s">
        <v>85</v>
      </c>
      <c r="D74" s="157" t="s">
        <v>124</v>
      </c>
      <c r="E74" s="125">
        <v>0</v>
      </c>
      <c r="F74" s="125">
        <v>0</v>
      </c>
      <c r="G74" s="125">
        <v>0</v>
      </c>
      <c r="H74" s="125">
        <v>0</v>
      </c>
      <c r="I74" s="125">
        <v>0</v>
      </c>
      <c r="J74" s="128">
        <v>0</v>
      </c>
      <c r="K74" s="128">
        <v>0</v>
      </c>
      <c r="L74" s="119">
        <f t="shared" si="34"/>
        <v>0</v>
      </c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</row>
    <row r="75" spans="1:66">
      <c r="A75" s="185">
        <v>42</v>
      </c>
      <c r="B75" s="149"/>
      <c r="C75" s="222" t="s">
        <v>85</v>
      </c>
      <c r="D75" s="175" t="s">
        <v>222</v>
      </c>
      <c r="E75" s="163"/>
      <c r="F75" s="163"/>
      <c r="G75" s="163"/>
      <c r="H75" s="163"/>
      <c r="I75" s="163"/>
      <c r="J75" s="128"/>
      <c r="K75" s="128"/>
      <c r="L75" s="16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</row>
    <row r="76" spans="1:66">
      <c r="A76" s="115">
        <v>43</v>
      </c>
      <c r="B76" s="149"/>
      <c r="C76" s="174" t="s">
        <v>85</v>
      </c>
      <c r="D76" s="152" t="s">
        <v>169</v>
      </c>
      <c r="E76" s="125">
        <v>0</v>
      </c>
      <c r="F76" s="125">
        <v>0</v>
      </c>
      <c r="G76" s="125">
        <v>0</v>
      </c>
      <c r="H76" s="125">
        <v>0</v>
      </c>
      <c r="I76" s="125">
        <v>0</v>
      </c>
      <c r="J76" s="128">
        <v>0</v>
      </c>
      <c r="K76" s="128">
        <v>0</v>
      </c>
      <c r="L76" s="119">
        <f t="shared" si="34"/>
        <v>0</v>
      </c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</row>
    <row r="77" spans="1:66" ht="21.75">
      <c r="A77" s="115">
        <f t="shared" si="32"/>
        <v>44</v>
      </c>
      <c r="B77" s="149" t="str">
        <f>+B41</f>
        <v>----</v>
      </c>
      <c r="C77" s="176" t="s">
        <v>125</v>
      </c>
      <c r="D77" s="157" t="s">
        <v>126</v>
      </c>
      <c r="E77" s="125">
        <v>0</v>
      </c>
      <c r="F77" s="125">
        <v>0</v>
      </c>
      <c r="G77" s="125">
        <v>0</v>
      </c>
      <c r="H77" s="125">
        <v>0</v>
      </c>
      <c r="I77" s="125">
        <v>0</v>
      </c>
      <c r="J77" s="128">
        <v>0</v>
      </c>
      <c r="K77" s="128">
        <v>0</v>
      </c>
      <c r="L77" s="119">
        <f t="shared" si="34"/>
        <v>0</v>
      </c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</row>
    <row r="78" spans="1:66">
      <c r="A78" s="115">
        <f t="shared" si="32"/>
        <v>45</v>
      </c>
      <c r="B78" s="149" t="str">
        <f>+B42</f>
        <v>----</v>
      </c>
      <c r="C78" s="122" t="s">
        <v>85</v>
      </c>
      <c r="D78" s="157" t="s">
        <v>127</v>
      </c>
      <c r="E78" s="125">
        <v>0</v>
      </c>
      <c r="F78" s="125">
        <v>0</v>
      </c>
      <c r="G78" s="125">
        <v>0</v>
      </c>
      <c r="H78" s="125">
        <v>0</v>
      </c>
      <c r="I78" s="125">
        <v>0</v>
      </c>
      <c r="J78" s="128">
        <v>0</v>
      </c>
      <c r="K78" s="128">
        <v>0</v>
      </c>
      <c r="L78" s="119">
        <f t="shared" si="34"/>
        <v>0</v>
      </c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</row>
    <row r="79" spans="1:66">
      <c r="A79" s="115">
        <f t="shared" si="32"/>
        <v>46</v>
      </c>
      <c r="B79" s="149" t="str">
        <f>+B43</f>
        <v>----</v>
      </c>
      <c r="C79" s="117" t="s">
        <v>85</v>
      </c>
      <c r="D79" s="157" t="s">
        <v>128</v>
      </c>
      <c r="E79" s="125">
        <v>0</v>
      </c>
      <c r="F79" s="125">
        <v>0</v>
      </c>
      <c r="G79" s="125">
        <v>0</v>
      </c>
      <c r="H79" s="125">
        <v>0</v>
      </c>
      <c r="I79" s="125">
        <v>0</v>
      </c>
      <c r="J79" s="128">
        <v>0</v>
      </c>
      <c r="K79" s="128">
        <v>0</v>
      </c>
      <c r="L79" s="119">
        <f t="shared" si="34"/>
        <v>0</v>
      </c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</row>
    <row r="80" spans="1:66">
      <c r="A80" s="115">
        <f t="shared" si="32"/>
        <v>47</v>
      </c>
      <c r="B80" s="149"/>
      <c r="C80" s="117" t="s">
        <v>85</v>
      </c>
      <c r="D80" s="157" t="s">
        <v>129</v>
      </c>
      <c r="E80" s="125">
        <v>0</v>
      </c>
      <c r="F80" s="125">
        <v>0</v>
      </c>
      <c r="G80" s="125">
        <v>0</v>
      </c>
      <c r="H80" s="125">
        <v>0</v>
      </c>
      <c r="I80" s="125">
        <v>0</v>
      </c>
      <c r="J80" s="128">
        <v>0</v>
      </c>
      <c r="K80" s="128">
        <v>0</v>
      </c>
      <c r="L80" s="119">
        <f t="shared" si="34"/>
        <v>0</v>
      </c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</row>
    <row r="81" spans="1:66">
      <c r="A81" s="115">
        <f t="shared" si="32"/>
        <v>48</v>
      </c>
      <c r="B81" s="149"/>
      <c r="C81" s="174" t="s">
        <v>85</v>
      </c>
      <c r="D81" s="180" t="s">
        <v>156</v>
      </c>
      <c r="E81" s="125">
        <v>0</v>
      </c>
      <c r="F81" s="125">
        <v>0</v>
      </c>
      <c r="G81" s="125">
        <v>0</v>
      </c>
      <c r="H81" s="125">
        <v>0</v>
      </c>
      <c r="I81" s="125">
        <v>0</v>
      </c>
      <c r="J81" s="128">
        <v>0</v>
      </c>
      <c r="K81" s="128">
        <v>0</v>
      </c>
      <c r="L81" s="119">
        <f t="shared" si="34"/>
        <v>0</v>
      </c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</row>
    <row r="82" spans="1:66">
      <c r="A82" s="115">
        <f t="shared" si="32"/>
        <v>49</v>
      </c>
      <c r="B82" s="149"/>
      <c r="C82" s="174" t="s">
        <v>85</v>
      </c>
      <c r="D82" s="152" t="s">
        <v>168</v>
      </c>
      <c r="E82" s="125">
        <v>0</v>
      </c>
      <c r="F82" s="125">
        <v>0</v>
      </c>
      <c r="G82" s="125">
        <v>0</v>
      </c>
      <c r="H82" s="125">
        <v>0</v>
      </c>
      <c r="I82" s="125">
        <v>0</v>
      </c>
      <c r="J82" s="128">
        <v>0</v>
      </c>
      <c r="K82" s="128">
        <v>0</v>
      </c>
      <c r="L82" s="119">
        <f t="shared" si="34"/>
        <v>0</v>
      </c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</row>
    <row r="83" spans="1:66">
      <c r="A83" s="115">
        <f>A82+1</f>
        <v>50</v>
      </c>
      <c r="B83" s="149" t="str">
        <f t="shared" ref="B83" si="35">+B45</f>
        <v>----</v>
      </c>
      <c r="C83" s="157" t="s">
        <v>85</v>
      </c>
      <c r="D83" s="173" t="s">
        <v>200</v>
      </c>
      <c r="E83" s="125">
        <v>0</v>
      </c>
      <c r="F83" s="125">
        <v>0</v>
      </c>
      <c r="G83" s="125">
        <v>0</v>
      </c>
      <c r="H83" s="125">
        <v>0</v>
      </c>
      <c r="I83" s="125">
        <v>0</v>
      </c>
      <c r="J83" s="128">
        <v>0</v>
      </c>
      <c r="K83" s="128">
        <v>0</v>
      </c>
      <c r="L83" s="119">
        <f t="shared" ref="L83:L84" si="36">+E83+F83+G83+H83+I83+J83+K83</f>
        <v>0</v>
      </c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</row>
    <row r="84" spans="1:66">
      <c r="A84" s="185"/>
      <c r="B84" s="149"/>
      <c r="C84" s="157"/>
      <c r="D84" s="173"/>
      <c r="E84" s="125">
        <v>0</v>
      </c>
      <c r="F84" s="125">
        <v>0</v>
      </c>
      <c r="G84" s="125">
        <v>0</v>
      </c>
      <c r="H84" s="125">
        <v>0</v>
      </c>
      <c r="I84" s="125">
        <v>0</v>
      </c>
      <c r="J84" s="128">
        <v>0</v>
      </c>
      <c r="K84" s="128">
        <v>0</v>
      </c>
      <c r="L84" s="119">
        <f t="shared" si="36"/>
        <v>0</v>
      </c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</row>
    <row r="85" spans="1:66">
      <c r="A85" s="185"/>
      <c r="B85" s="149"/>
      <c r="C85" s="157"/>
      <c r="D85" s="173"/>
      <c r="E85" s="163"/>
      <c r="F85" s="163"/>
      <c r="G85" s="163"/>
      <c r="H85" s="163"/>
      <c r="I85" s="163"/>
      <c r="J85" s="128"/>
      <c r="K85" s="128"/>
      <c r="L85" s="16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</row>
    <row r="86" spans="1:66">
      <c r="A86" s="130"/>
      <c r="B86" s="130"/>
      <c r="C86" s="130"/>
      <c r="D86" s="131" t="s">
        <v>70</v>
      </c>
      <c r="E86" s="133">
        <f t="shared" ref="E86:L86" si="37">SUM(E59:E83)</f>
        <v>0</v>
      </c>
      <c r="F86" s="133">
        <f t="shared" si="37"/>
        <v>0</v>
      </c>
      <c r="G86" s="133">
        <f t="shared" si="37"/>
        <v>0</v>
      </c>
      <c r="H86" s="133">
        <f t="shared" si="37"/>
        <v>0</v>
      </c>
      <c r="I86" s="133">
        <f t="shared" si="37"/>
        <v>0</v>
      </c>
      <c r="J86" s="133">
        <f t="shared" si="37"/>
        <v>0</v>
      </c>
      <c r="K86" s="133">
        <f t="shared" si="37"/>
        <v>0</v>
      </c>
      <c r="L86" s="133">
        <f t="shared" si="37"/>
        <v>0</v>
      </c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</row>
    <row r="87" spans="1:66">
      <c r="A87" s="1" t="s">
        <v>58</v>
      </c>
      <c r="B87" s="1" t="s">
        <v>117</v>
      </c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</row>
    <row r="88" spans="1:66">
      <c r="A88" s="1" t="s">
        <v>78</v>
      </c>
      <c r="B88" s="1" t="s">
        <v>118</v>
      </c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</row>
    <row r="89" spans="1:66">
      <c r="A89" s="1" t="s">
        <v>101</v>
      </c>
      <c r="B89" s="1" t="s">
        <v>119</v>
      </c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</row>
    <row r="90" spans="1:66">
      <c r="A90" s="1" t="s">
        <v>102</v>
      </c>
      <c r="B90" s="1" t="s">
        <v>120</v>
      </c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</row>
    <row r="91" spans="1:66">
      <c r="A91" s="1" t="s">
        <v>103</v>
      </c>
      <c r="B91" s="1" t="s">
        <v>121</v>
      </c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</row>
    <row r="92" spans="1:66">
      <c r="A92" s="1" t="s">
        <v>104</v>
      </c>
      <c r="B92" s="1" t="s">
        <v>122</v>
      </c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</row>
    <row r="93" spans="1:66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</row>
    <row r="94" spans="1:66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</row>
    <row r="95" spans="1:66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</row>
    <row r="96" spans="1:66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</row>
    <row r="97" spans="1:56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</row>
    <row r="98" spans="1:56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</row>
    <row r="99" spans="1:56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</row>
    <row r="100" spans="1:56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</row>
    <row r="101" spans="1:56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</row>
    <row r="102" spans="1:56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</row>
    <row r="103" spans="1:56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</row>
    <row r="104" spans="1:56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</row>
    <row r="105" spans="1:56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</row>
    <row r="106" spans="1:56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</row>
    <row r="107" spans="1:56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</row>
    <row r="108" spans="1:56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</row>
    <row r="109" spans="1:56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</row>
    <row r="110" spans="1:56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</row>
    <row r="111" spans="1:56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</row>
    <row r="112" spans="1:56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</row>
    <row r="113" spans="1:27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</row>
    <row r="114" spans="1:27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</row>
    <row r="115" spans="1:27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</row>
    <row r="116" spans="1:27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</row>
    <row r="117" spans="1:27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</row>
    <row r="118" spans="1:27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</row>
    <row r="119" spans="1:27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</row>
    <row r="120" spans="1:27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</row>
    <row r="121" spans="1:27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</row>
    <row r="122" spans="1:27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</row>
    <row r="123" spans="1:27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</row>
    <row r="124" spans="1:27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</row>
    <row r="125" spans="1:27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</row>
    <row r="126" spans="1:27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</row>
  </sheetData>
  <mergeCells count="1">
    <mergeCell ref="I14:J15"/>
  </mergeCells>
  <printOptions horizontalCentered="1"/>
  <pageMargins left="0.23622047244094491" right="0.23622047244094491" top="0.9055118110236221" bottom="0.23622047244094491" header="0.31496062992125984" footer="0.31496062992125984"/>
  <pageSetup paperSize="5" scale="79" fitToWidth="0" fitToHeight="0" orientation="landscape" r:id="rId1"/>
  <headerFooter>
    <oddHeader xml:space="preserve">&amp;C&amp;"Times New Roman,Bold"&amp;14Government of Guam
Fiscal Year 2025
Agency Staffing Pattern
(CURRENT)&amp;R&amp;"Times New Roman,Bold"[BBMR BD-1]           </oddHeader>
  </headerFooter>
  <rowBreaks count="1" manualBreakCount="1">
    <brk id="49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C91AF4-BF57-48BB-A3C6-4C7C26AEE5D4}">
  <dimension ref="A1:BV128"/>
  <sheetViews>
    <sheetView tabSelected="1" view="pageLayout" topLeftCell="G19" zoomScale="148" zoomScaleNormal="184" zoomScaleSheetLayoutView="100" zoomScalePageLayoutView="148" workbookViewId="0">
      <selection activeCell="O50" sqref="O50"/>
    </sheetView>
  </sheetViews>
  <sheetFormatPr defaultColWidth="8.88671875" defaultRowHeight="11.25"/>
  <cols>
    <col min="1" max="1" width="2.88671875" style="6" customWidth="1"/>
    <col min="2" max="2" width="5.88671875" style="6" customWidth="1"/>
    <col min="3" max="3" width="19.88671875" style="6" customWidth="1"/>
    <col min="4" max="4" width="17.88671875" style="6" customWidth="1"/>
    <col min="5" max="5" width="8" style="6" customWidth="1"/>
    <col min="6" max="6" width="8.109375" style="6" customWidth="1"/>
    <col min="7" max="7" width="8.88671875" style="6" customWidth="1"/>
    <col min="8" max="8" width="8.109375" style="6" customWidth="1"/>
    <col min="9" max="9" width="9.44140625" style="6" customWidth="1"/>
    <col min="10" max="10" width="6.88671875" style="6" customWidth="1"/>
    <col min="11" max="11" width="7.6640625" style="6" customWidth="1"/>
    <col min="12" max="12" width="10.88671875" style="6" customWidth="1"/>
    <col min="13" max="14" width="8.6640625" style="6" customWidth="1"/>
    <col min="15" max="15" width="8" style="6" customWidth="1"/>
    <col min="16" max="16" width="6.88671875" style="6" customWidth="1"/>
    <col min="17" max="20" width="8.88671875" style="6" customWidth="1"/>
    <col min="21" max="21" width="8.88671875" style="6"/>
    <col min="22" max="22" width="0" style="6" hidden="1" customWidth="1"/>
    <col min="23" max="16384" width="8.88671875" style="6"/>
  </cols>
  <sheetData>
    <row r="1" spans="1:74" ht="15.75">
      <c r="A1" s="1"/>
      <c r="B1" s="1"/>
      <c r="C1" s="1"/>
      <c r="D1" s="1"/>
      <c r="E1" s="1"/>
      <c r="F1" s="2" t="s">
        <v>0</v>
      </c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3" t="s">
        <v>0</v>
      </c>
      <c r="T1" s="1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</row>
    <row r="2" spans="1:74" s="76" customFormat="1" ht="12.75">
      <c r="A2" s="72" t="s">
        <v>1</v>
      </c>
      <c r="B2" s="73"/>
      <c r="C2" s="73"/>
      <c r="D2" s="72" t="s">
        <v>72</v>
      </c>
      <c r="E2" s="73"/>
      <c r="F2" s="72" t="s">
        <v>0</v>
      </c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4"/>
      <c r="V2" s="74"/>
      <c r="W2" s="74"/>
      <c r="X2" s="74"/>
      <c r="Y2" s="74"/>
      <c r="Z2" s="74"/>
      <c r="AA2" s="74"/>
      <c r="AB2" s="74"/>
      <c r="AC2" s="74"/>
      <c r="AD2" s="74"/>
      <c r="AE2" s="74"/>
      <c r="AF2" s="74"/>
      <c r="AG2" s="74"/>
      <c r="AH2" s="74"/>
      <c r="AI2" s="74"/>
      <c r="AJ2" s="74"/>
      <c r="AK2" s="74"/>
      <c r="AL2" s="74"/>
      <c r="AM2" s="74"/>
      <c r="AN2" s="74"/>
      <c r="AO2" s="74"/>
      <c r="AP2" s="74"/>
      <c r="AQ2" s="74"/>
      <c r="AR2" s="74"/>
      <c r="AS2" s="74"/>
      <c r="AT2" s="74"/>
      <c r="AU2" s="74"/>
      <c r="AV2" s="74"/>
      <c r="AW2" s="74"/>
      <c r="AX2" s="74"/>
      <c r="AY2" s="74"/>
      <c r="AZ2" s="74"/>
      <c r="BA2" s="74"/>
      <c r="BB2" s="74"/>
      <c r="BC2" s="74"/>
      <c r="BD2" s="74"/>
      <c r="BE2" s="75"/>
      <c r="BF2" s="75"/>
      <c r="BG2" s="75"/>
      <c r="BH2" s="75"/>
      <c r="BI2" s="75"/>
      <c r="BJ2" s="75"/>
      <c r="BK2" s="75"/>
      <c r="BL2" s="75"/>
      <c r="BM2" s="75"/>
      <c r="BN2" s="75"/>
      <c r="BO2" s="75"/>
      <c r="BP2" s="75"/>
      <c r="BQ2" s="75"/>
      <c r="BR2" s="75"/>
      <c r="BS2" s="75"/>
      <c r="BT2" s="75"/>
      <c r="BU2" s="75"/>
      <c r="BV2" s="75"/>
    </row>
    <row r="3" spans="1:74" s="76" customFormat="1" ht="8.1" customHeight="1">
      <c r="A3" s="72"/>
      <c r="B3" s="73"/>
      <c r="C3" s="73"/>
      <c r="D3" s="72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4"/>
      <c r="V3" s="74"/>
      <c r="W3" s="74"/>
      <c r="X3" s="74"/>
      <c r="Y3" s="74"/>
      <c r="Z3" s="74"/>
      <c r="AA3" s="74"/>
      <c r="AB3" s="74"/>
      <c r="AC3" s="74"/>
      <c r="AD3" s="74"/>
      <c r="AE3" s="74"/>
      <c r="AF3" s="74"/>
      <c r="AG3" s="74"/>
      <c r="AH3" s="74"/>
      <c r="AI3" s="74"/>
      <c r="AJ3" s="74"/>
      <c r="AK3" s="74"/>
      <c r="AL3" s="74"/>
      <c r="AM3" s="74"/>
      <c r="AN3" s="74"/>
      <c r="AO3" s="74"/>
      <c r="AP3" s="74"/>
      <c r="AQ3" s="74"/>
      <c r="AR3" s="74"/>
      <c r="AS3" s="74"/>
      <c r="AT3" s="74"/>
      <c r="AU3" s="74"/>
      <c r="AV3" s="74"/>
      <c r="AW3" s="74"/>
      <c r="AX3" s="74"/>
      <c r="AY3" s="74"/>
      <c r="AZ3" s="74"/>
      <c r="BA3" s="74"/>
      <c r="BB3" s="74"/>
      <c r="BC3" s="74"/>
      <c r="BD3" s="74"/>
      <c r="BE3" s="75"/>
      <c r="BF3" s="75"/>
      <c r="BG3" s="75"/>
      <c r="BH3" s="75"/>
      <c r="BI3" s="75"/>
      <c r="BJ3" s="75"/>
      <c r="BK3" s="75"/>
      <c r="BL3" s="75"/>
      <c r="BM3" s="75"/>
      <c r="BN3" s="75"/>
      <c r="BO3" s="75"/>
      <c r="BP3" s="75"/>
      <c r="BQ3" s="75"/>
      <c r="BR3" s="75"/>
      <c r="BS3" s="75"/>
      <c r="BT3" s="75"/>
      <c r="BU3" s="75"/>
      <c r="BV3" s="75"/>
    </row>
    <row r="4" spans="1:74" s="76" customFormat="1" ht="12.75">
      <c r="A4" s="72" t="s">
        <v>3</v>
      </c>
      <c r="B4" s="73"/>
      <c r="C4" s="73"/>
      <c r="D4" s="3" t="s">
        <v>4</v>
      </c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4"/>
      <c r="V4" s="74"/>
      <c r="W4" s="74"/>
      <c r="X4" s="74"/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4"/>
      <c r="AO4" s="74"/>
      <c r="AP4" s="74"/>
      <c r="AQ4" s="74"/>
      <c r="AR4" s="74"/>
      <c r="AS4" s="74"/>
      <c r="AT4" s="74"/>
      <c r="AU4" s="74"/>
      <c r="AV4" s="74"/>
      <c r="AW4" s="74"/>
      <c r="AX4" s="74"/>
      <c r="AY4" s="74"/>
      <c r="AZ4" s="74"/>
      <c r="BA4" s="74"/>
      <c r="BB4" s="74"/>
      <c r="BC4" s="74"/>
      <c r="BD4" s="74"/>
      <c r="BE4" s="75"/>
      <c r="BF4" s="75"/>
      <c r="BG4" s="75"/>
      <c r="BH4" s="75"/>
      <c r="BI4" s="75"/>
      <c r="BJ4" s="75"/>
      <c r="BK4" s="75"/>
      <c r="BL4" s="75"/>
      <c r="BM4" s="75"/>
      <c r="BN4" s="75"/>
      <c r="BO4" s="75"/>
      <c r="BP4" s="75"/>
      <c r="BQ4" s="75"/>
      <c r="BR4" s="75"/>
      <c r="BS4" s="75"/>
      <c r="BT4" s="75"/>
      <c r="BU4" s="75"/>
      <c r="BV4" s="75"/>
    </row>
    <row r="5" spans="1:74" s="76" customFormat="1" ht="8.1" customHeight="1">
      <c r="A5" s="72"/>
      <c r="B5" s="73"/>
      <c r="C5" s="73"/>
      <c r="D5" s="72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4"/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  <c r="AG5" s="74"/>
      <c r="AH5" s="74"/>
      <c r="AI5" s="74"/>
      <c r="AJ5" s="74"/>
      <c r="AK5" s="74"/>
      <c r="AL5" s="74"/>
      <c r="AM5" s="74"/>
      <c r="AN5" s="74"/>
      <c r="AO5" s="74"/>
      <c r="AP5" s="74"/>
      <c r="AQ5" s="74"/>
      <c r="AR5" s="74"/>
      <c r="AS5" s="74"/>
      <c r="AT5" s="74"/>
      <c r="AU5" s="74"/>
      <c r="AV5" s="74"/>
      <c r="AW5" s="74"/>
      <c r="AX5" s="74"/>
      <c r="AY5" s="74"/>
      <c r="AZ5" s="74"/>
      <c r="BA5" s="74"/>
      <c r="BB5" s="74"/>
      <c r="BC5" s="74"/>
      <c r="BD5" s="74"/>
      <c r="BE5" s="75"/>
      <c r="BF5" s="75"/>
      <c r="BG5" s="75"/>
      <c r="BH5" s="75"/>
      <c r="BI5" s="75"/>
      <c r="BJ5" s="75"/>
      <c r="BK5" s="75"/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</row>
    <row r="6" spans="1:74" s="76" customFormat="1" ht="12.75">
      <c r="A6" s="72" t="s">
        <v>73</v>
      </c>
      <c r="B6" s="73"/>
      <c r="C6" s="73"/>
      <c r="D6" s="72" t="s">
        <v>74</v>
      </c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4"/>
      <c r="V6" s="74"/>
      <c r="W6" s="74"/>
      <c r="X6" s="74"/>
      <c r="Y6" s="74"/>
      <c r="Z6" s="74"/>
      <c r="AA6" s="74"/>
      <c r="AB6" s="74"/>
      <c r="AC6" s="74"/>
      <c r="AD6" s="74"/>
      <c r="AE6" s="74"/>
      <c r="AF6" s="74"/>
      <c r="AG6" s="74"/>
      <c r="AH6" s="74"/>
      <c r="AI6" s="74"/>
      <c r="AJ6" s="74"/>
      <c r="AK6" s="74"/>
      <c r="AL6" s="74"/>
      <c r="AM6" s="74"/>
      <c r="AN6" s="74"/>
      <c r="AO6" s="74"/>
      <c r="AP6" s="74"/>
      <c r="AQ6" s="74"/>
      <c r="AR6" s="74"/>
      <c r="AS6" s="74"/>
      <c r="AT6" s="74"/>
      <c r="AU6" s="74"/>
      <c r="AV6" s="74"/>
      <c r="AW6" s="74"/>
      <c r="AX6" s="74"/>
      <c r="AY6" s="74"/>
      <c r="AZ6" s="74"/>
      <c r="BA6" s="74"/>
      <c r="BB6" s="74"/>
      <c r="BC6" s="74"/>
      <c r="BD6" s="74"/>
      <c r="BE6" s="75"/>
      <c r="BF6" s="75"/>
      <c r="BG6" s="75"/>
      <c r="BH6" s="75"/>
      <c r="BI6" s="75"/>
      <c r="BJ6" s="75"/>
      <c r="BK6" s="75"/>
      <c r="BL6" s="75"/>
      <c r="BM6" s="75"/>
      <c r="BN6" s="75"/>
      <c r="BO6" s="75"/>
      <c r="BP6" s="75"/>
      <c r="BQ6" s="75"/>
      <c r="BR6" s="75"/>
      <c r="BS6" s="75"/>
      <c r="BT6" s="75"/>
      <c r="BU6" s="75"/>
      <c r="BV6" s="75"/>
    </row>
    <row r="7" spans="1:74" s="76" customFormat="1" ht="8.1" customHeight="1">
      <c r="A7" s="72"/>
      <c r="B7" s="73"/>
      <c r="C7" s="73"/>
      <c r="D7" s="72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4"/>
      <c r="V7" s="74"/>
      <c r="W7" s="74"/>
      <c r="X7" s="74"/>
      <c r="Y7" s="74"/>
      <c r="Z7" s="74"/>
      <c r="AA7" s="74"/>
      <c r="AB7" s="74"/>
      <c r="AC7" s="74"/>
      <c r="AD7" s="74"/>
      <c r="AE7" s="74"/>
      <c r="AF7" s="74"/>
      <c r="AG7" s="74"/>
      <c r="AH7" s="74"/>
      <c r="AI7" s="74"/>
      <c r="AJ7" s="74"/>
      <c r="AK7" s="74"/>
      <c r="AL7" s="74"/>
      <c r="AM7" s="74"/>
      <c r="AN7" s="74"/>
      <c r="AO7" s="74"/>
      <c r="AP7" s="74"/>
      <c r="AQ7" s="74"/>
      <c r="AR7" s="74"/>
      <c r="AS7" s="74"/>
      <c r="AT7" s="74"/>
      <c r="AU7" s="74"/>
      <c r="AV7" s="74"/>
      <c r="AW7" s="74"/>
      <c r="AX7" s="74"/>
      <c r="AY7" s="74"/>
      <c r="AZ7" s="74"/>
      <c r="BA7" s="74"/>
      <c r="BB7" s="74"/>
      <c r="BC7" s="74"/>
      <c r="BD7" s="74"/>
      <c r="BE7" s="75"/>
      <c r="BF7" s="75"/>
      <c r="BG7" s="75"/>
      <c r="BH7" s="75"/>
      <c r="BI7" s="75"/>
      <c r="BJ7" s="75"/>
      <c r="BK7" s="75"/>
      <c r="BL7" s="75"/>
      <c r="BM7" s="75"/>
      <c r="BN7" s="75"/>
      <c r="BO7" s="75"/>
      <c r="BP7" s="75"/>
      <c r="BQ7" s="75"/>
      <c r="BR7" s="75"/>
      <c r="BS7" s="75"/>
      <c r="BT7" s="75"/>
      <c r="BU7" s="75"/>
      <c r="BV7" s="75"/>
    </row>
    <row r="8" spans="1:74" s="76" customFormat="1" ht="14.25">
      <c r="A8" s="72" t="s">
        <v>75</v>
      </c>
      <c r="B8" s="73"/>
      <c r="C8" s="73"/>
      <c r="D8" s="72" t="s">
        <v>62</v>
      </c>
      <c r="E8" s="192" t="s">
        <v>208</v>
      </c>
      <c r="F8" s="73"/>
      <c r="G8" s="73"/>
      <c r="H8" s="73"/>
      <c r="I8" s="73"/>
      <c r="J8" s="73"/>
      <c r="K8" s="73"/>
      <c r="L8" s="77"/>
      <c r="M8" s="77"/>
      <c r="N8" s="77"/>
      <c r="O8" s="77"/>
      <c r="P8" s="77"/>
      <c r="Q8" s="77"/>
      <c r="R8" s="77"/>
      <c r="S8" s="77"/>
      <c r="T8" s="73"/>
      <c r="U8" s="74"/>
      <c r="V8" s="74"/>
      <c r="W8" s="74"/>
      <c r="X8" s="74"/>
      <c r="Y8" s="74"/>
      <c r="Z8" s="74"/>
      <c r="AA8" s="74"/>
      <c r="AB8" s="74"/>
      <c r="AC8" s="74"/>
      <c r="AD8" s="74"/>
      <c r="AE8" s="74"/>
      <c r="AF8" s="74"/>
      <c r="AG8" s="74"/>
      <c r="AH8" s="74"/>
      <c r="AI8" s="74"/>
      <c r="AJ8" s="74"/>
      <c r="AK8" s="74"/>
      <c r="AL8" s="74"/>
      <c r="AM8" s="74"/>
      <c r="AN8" s="74"/>
      <c r="AO8" s="74"/>
      <c r="AP8" s="74"/>
      <c r="AQ8" s="74"/>
      <c r="AR8" s="74"/>
      <c r="AS8" s="74"/>
      <c r="AT8" s="74"/>
      <c r="AU8" s="74"/>
      <c r="AV8" s="74"/>
      <c r="AW8" s="74"/>
      <c r="AX8" s="74"/>
      <c r="AY8" s="74"/>
      <c r="AZ8" s="74"/>
      <c r="BA8" s="74"/>
      <c r="BB8" s="74"/>
      <c r="BC8" s="74"/>
      <c r="BD8" s="74"/>
      <c r="BE8" s="75"/>
      <c r="BF8" s="75"/>
      <c r="BG8" s="75"/>
      <c r="BH8" s="75"/>
      <c r="BI8" s="75"/>
      <c r="BJ8" s="75"/>
      <c r="BK8" s="75"/>
      <c r="BL8" s="75"/>
      <c r="BM8" s="75"/>
      <c r="BN8" s="75"/>
      <c r="BO8" s="75"/>
      <c r="BP8" s="75"/>
      <c r="BQ8" s="75"/>
      <c r="BR8" s="75"/>
      <c r="BS8" s="75"/>
      <c r="BT8" s="75"/>
      <c r="BU8" s="75"/>
      <c r="BV8" s="75"/>
    </row>
    <row r="9" spans="1:74" ht="15">
      <c r="A9" s="1"/>
      <c r="B9" s="1"/>
      <c r="C9" s="1"/>
      <c r="D9" s="1"/>
      <c r="E9"/>
      <c r="F9"/>
      <c r="G9"/>
      <c r="H9"/>
      <c r="I9"/>
      <c r="J9"/>
      <c r="K9" s="1"/>
      <c r="L9" s="1" t="s">
        <v>0</v>
      </c>
      <c r="M9" s="1"/>
      <c r="N9" s="1"/>
      <c r="O9" s="1"/>
      <c r="P9" s="1"/>
      <c r="Q9"/>
      <c r="R9"/>
      <c r="S9" s="1"/>
      <c r="T9" s="1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</row>
    <row r="10" spans="1:74" ht="15.75" thickBot="1">
      <c r="A10" s="1"/>
      <c r="B10" s="1"/>
      <c r="C10" s="1"/>
      <c r="D10" s="1"/>
      <c r="E10" s="1"/>
      <c r="F10"/>
      <c r="G10"/>
      <c r="H10"/>
      <c r="I10"/>
      <c r="J10"/>
      <c r="K10" s="1"/>
      <c r="L10" s="1"/>
      <c r="M10" s="1"/>
      <c r="N10" s="1"/>
      <c r="O10" s="1"/>
      <c r="P10" s="1"/>
      <c r="Q10"/>
      <c r="R10"/>
      <c r="S10" s="1"/>
      <c r="T10" s="1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</row>
    <row r="11" spans="1:74" ht="12.75" thickTop="1" thickBot="1">
      <c r="A11" s="1"/>
      <c r="B11" s="78" t="s">
        <v>9</v>
      </c>
      <c r="C11" s="79"/>
      <c r="D11" s="79"/>
      <c r="E11" s="79"/>
      <c r="F11" s="79"/>
      <c r="G11" s="79"/>
      <c r="H11" s="79"/>
      <c r="I11" s="79"/>
      <c r="J11" s="80"/>
      <c r="K11" s="1"/>
      <c r="L11" s="1"/>
      <c r="M11" s="1"/>
      <c r="N11" s="1"/>
      <c r="O11" s="1"/>
      <c r="P11" s="1"/>
      <c r="Q11" s="78" t="s">
        <v>9</v>
      </c>
      <c r="R11" s="80"/>
      <c r="S11" s="1"/>
      <c r="T11" s="1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</row>
    <row r="12" spans="1:74" ht="12" thickTop="1">
      <c r="A12" s="1"/>
      <c r="B12" s="81"/>
      <c r="C12" s="1"/>
      <c r="D12" s="1"/>
      <c r="E12" s="1"/>
      <c r="F12" s="1"/>
      <c r="G12" s="1"/>
      <c r="H12" s="1"/>
      <c r="I12" s="1"/>
      <c r="J12" s="82"/>
      <c r="K12" s="1"/>
      <c r="L12" s="1"/>
      <c r="M12" s="1"/>
      <c r="N12" s="1"/>
      <c r="O12" s="1"/>
      <c r="P12" s="1"/>
      <c r="Q12" s="81"/>
      <c r="R12" s="82"/>
      <c r="S12" s="1"/>
      <c r="T12" s="1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</row>
    <row r="13" spans="1:74">
      <c r="A13" s="1"/>
      <c r="B13" s="83" t="s">
        <v>10</v>
      </c>
      <c r="C13" s="84" t="s">
        <v>11</v>
      </c>
      <c r="D13" s="85" t="s">
        <v>12</v>
      </c>
      <c r="E13" s="84" t="s">
        <v>13</v>
      </c>
      <c r="F13" s="85" t="s">
        <v>14</v>
      </c>
      <c r="G13" s="86" t="s">
        <v>15</v>
      </c>
      <c r="H13" s="86" t="s">
        <v>16</v>
      </c>
      <c r="I13" s="86" t="s">
        <v>17</v>
      </c>
      <c r="J13" s="87" t="s">
        <v>18</v>
      </c>
      <c r="K13" s="84" t="s">
        <v>19</v>
      </c>
      <c r="L13" s="84" t="s">
        <v>20</v>
      </c>
      <c r="M13" s="85" t="s">
        <v>21</v>
      </c>
      <c r="N13" s="85" t="s">
        <v>22</v>
      </c>
      <c r="O13" s="85" t="s">
        <v>23</v>
      </c>
      <c r="P13" s="85" t="s">
        <v>24</v>
      </c>
      <c r="Q13" s="88" t="s">
        <v>25</v>
      </c>
      <c r="R13" s="87" t="s">
        <v>26</v>
      </c>
      <c r="S13" s="88" t="s">
        <v>27</v>
      </c>
      <c r="T13" s="21" t="s">
        <v>28</v>
      </c>
      <c r="U13" s="21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</row>
    <row r="14" spans="1:74">
      <c r="A14" s="89"/>
      <c r="B14" s="90" t="s">
        <v>0</v>
      </c>
      <c r="C14" s="91"/>
      <c r="D14" s="92" t="s">
        <v>0</v>
      </c>
      <c r="E14" s="92" t="s">
        <v>0</v>
      </c>
      <c r="F14" s="92" t="s">
        <v>0</v>
      </c>
      <c r="G14" s="93"/>
      <c r="H14" s="93" t="s">
        <v>0</v>
      </c>
      <c r="I14" s="239" t="s">
        <v>29</v>
      </c>
      <c r="J14" s="240"/>
      <c r="K14" s="94" t="s">
        <v>0</v>
      </c>
      <c r="L14" s="89"/>
      <c r="M14" s="94"/>
      <c r="N14" s="94"/>
      <c r="O14" s="94" t="s">
        <v>30</v>
      </c>
      <c r="P14" s="94"/>
      <c r="Q14" s="95"/>
      <c r="R14" s="96"/>
      <c r="S14" s="97"/>
      <c r="T14" s="97"/>
      <c r="U14" s="31"/>
      <c r="V14" s="31"/>
      <c r="W14" s="31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</row>
    <row r="15" spans="1:74">
      <c r="A15" s="98"/>
      <c r="B15" s="99" t="s">
        <v>31</v>
      </c>
      <c r="C15" s="93" t="s">
        <v>31</v>
      </c>
      <c r="D15" s="93" t="s">
        <v>32</v>
      </c>
      <c r="E15" s="93" t="s">
        <v>76</v>
      </c>
      <c r="F15" s="93" t="s">
        <v>0</v>
      </c>
      <c r="G15" s="93"/>
      <c r="H15" s="93" t="s">
        <v>0</v>
      </c>
      <c r="I15" s="241"/>
      <c r="J15" s="242"/>
      <c r="K15" s="100" t="s">
        <v>34</v>
      </c>
      <c r="L15" s="101" t="s">
        <v>35</v>
      </c>
      <c r="M15" s="101" t="s">
        <v>36</v>
      </c>
      <c r="N15" s="101" t="s">
        <v>37</v>
      </c>
      <c r="O15" s="101" t="s">
        <v>38</v>
      </c>
      <c r="P15" s="89" t="s">
        <v>39</v>
      </c>
      <c r="Q15" s="90" t="s">
        <v>40</v>
      </c>
      <c r="R15" s="102" t="s">
        <v>41</v>
      </c>
      <c r="S15" s="97" t="s">
        <v>42</v>
      </c>
      <c r="T15" s="103" t="s">
        <v>43</v>
      </c>
      <c r="U15" s="31"/>
      <c r="V15" s="31"/>
      <c r="W15" s="31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</row>
    <row r="16" spans="1:74" ht="12" thickBot="1">
      <c r="A16" s="104" t="s">
        <v>44</v>
      </c>
      <c r="B16" s="105" t="s">
        <v>45</v>
      </c>
      <c r="C16" s="106" t="s">
        <v>77</v>
      </c>
      <c r="D16" s="106" t="s">
        <v>47</v>
      </c>
      <c r="E16" s="106" t="s">
        <v>48</v>
      </c>
      <c r="F16" s="106" t="s">
        <v>49</v>
      </c>
      <c r="G16" s="106" t="s">
        <v>50</v>
      </c>
      <c r="H16" s="106" t="s">
        <v>51</v>
      </c>
      <c r="I16" s="107" t="s">
        <v>52</v>
      </c>
      <c r="J16" s="108" t="s">
        <v>53</v>
      </c>
      <c r="K16" s="109" t="s">
        <v>54</v>
      </c>
      <c r="L16" s="110" t="s">
        <v>206</v>
      </c>
      <c r="M16" s="111" t="s">
        <v>55</v>
      </c>
      <c r="N16" s="111" t="s">
        <v>56</v>
      </c>
      <c r="O16" s="111" t="s">
        <v>57</v>
      </c>
      <c r="P16" s="112" t="s">
        <v>78</v>
      </c>
      <c r="Q16" s="113" t="s">
        <v>59</v>
      </c>
      <c r="R16" s="114" t="s">
        <v>59</v>
      </c>
      <c r="S16" s="109" t="s">
        <v>60</v>
      </c>
      <c r="T16" s="111" t="s">
        <v>61</v>
      </c>
      <c r="U16" s="31"/>
      <c r="V16" s="162">
        <v>113</v>
      </c>
      <c r="W16" s="31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</row>
    <row r="17" spans="1:74" ht="22.5" thickTop="1">
      <c r="A17" s="115">
        <v>51</v>
      </c>
      <c r="B17" s="116" t="s">
        <v>63</v>
      </c>
      <c r="C17" s="182" t="s">
        <v>184</v>
      </c>
      <c r="D17" s="180" t="s">
        <v>130</v>
      </c>
      <c r="E17" s="122" t="s">
        <v>63</v>
      </c>
      <c r="F17" s="200">
        <v>65152</v>
      </c>
      <c r="G17" s="206">
        <v>0</v>
      </c>
      <c r="H17" s="193">
        <f>+L55</f>
        <v>0</v>
      </c>
      <c r="I17" s="207" t="s">
        <v>63</v>
      </c>
      <c r="J17" s="193">
        <v>0</v>
      </c>
      <c r="K17" s="195">
        <f t="shared" ref="K17" si="0">(+F17+G17+H17+J17)</f>
        <v>65152</v>
      </c>
      <c r="L17" s="195">
        <f>ROUND((K17*0.3077),0)</f>
        <v>20047</v>
      </c>
      <c r="M17" s="195">
        <v>495</v>
      </c>
      <c r="N17" s="195">
        <v>0</v>
      </c>
      <c r="O17" s="195">
        <f>ROUND((K17*0.0145),0)</f>
        <v>945</v>
      </c>
      <c r="P17" s="195">
        <v>187</v>
      </c>
      <c r="Q17" s="203">
        <v>0</v>
      </c>
      <c r="R17" s="203">
        <v>0</v>
      </c>
      <c r="S17" s="195">
        <f t="shared" ref="S17" si="1">+L17+M17+N17+O17+P17+Q17+R17</f>
        <v>21674</v>
      </c>
      <c r="T17" s="195">
        <f t="shared" ref="T17" si="2">+K17+S17</f>
        <v>86826</v>
      </c>
      <c r="U17" s="4"/>
      <c r="V17" s="159">
        <v>0</v>
      </c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</row>
    <row r="18" spans="1:74">
      <c r="A18" s="115">
        <v>52</v>
      </c>
      <c r="B18" s="120" t="s">
        <v>63</v>
      </c>
      <c r="C18" s="117" t="s">
        <v>85</v>
      </c>
      <c r="D18" s="157" t="s">
        <v>131</v>
      </c>
      <c r="E18" s="170" t="s">
        <v>63</v>
      </c>
      <c r="F18" s="219">
        <v>29650</v>
      </c>
      <c r="G18" s="206">
        <v>0</v>
      </c>
      <c r="H18" s="193">
        <f t="shared" ref="H18:H19" si="3">+L65</f>
        <v>0</v>
      </c>
      <c r="I18" s="207" t="s">
        <v>63</v>
      </c>
      <c r="J18" s="193">
        <v>0</v>
      </c>
      <c r="K18" s="195">
        <f t="shared" ref="K18:K19" si="4">(+F18+G18+H18+J18)</f>
        <v>29650</v>
      </c>
      <c r="L18" s="195">
        <f>ROUND((K18*0.3077),0)</f>
        <v>9123</v>
      </c>
      <c r="M18" s="195">
        <v>0</v>
      </c>
      <c r="N18" s="195">
        <v>0</v>
      </c>
      <c r="O18" s="195">
        <f t="shared" ref="O18:O19" si="5">ROUND((K18*0.0145),0)</f>
        <v>430</v>
      </c>
      <c r="P18" s="195">
        <v>187</v>
      </c>
      <c r="Q18" s="203">
        <v>15868</v>
      </c>
      <c r="R18" s="203">
        <v>486</v>
      </c>
      <c r="S18" s="195">
        <f t="shared" ref="S18:S20" si="6">+L18+M18+N18+O18+P18+Q18+R18</f>
        <v>26094</v>
      </c>
      <c r="T18" s="195">
        <f t="shared" ref="T18:T20" si="7">+K18+S18</f>
        <v>55744</v>
      </c>
      <c r="U18" s="4"/>
      <c r="V18" s="159">
        <v>872.37</v>
      </c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</row>
    <row r="19" spans="1:74">
      <c r="A19" s="115">
        <v>53</v>
      </c>
      <c r="B19" s="120" t="s">
        <v>63</v>
      </c>
      <c r="C19" s="117" t="s">
        <v>85</v>
      </c>
      <c r="D19" s="157" t="s">
        <v>185</v>
      </c>
      <c r="E19" s="170" t="s">
        <v>63</v>
      </c>
      <c r="F19" s="219">
        <v>27525</v>
      </c>
      <c r="G19" s="206">
        <v>0</v>
      </c>
      <c r="H19" s="193">
        <f t="shared" si="3"/>
        <v>0</v>
      </c>
      <c r="I19" s="207" t="s">
        <v>63</v>
      </c>
      <c r="J19" s="193">
        <v>0</v>
      </c>
      <c r="K19" s="195">
        <f t="shared" si="4"/>
        <v>27525</v>
      </c>
      <c r="L19" s="195">
        <f t="shared" ref="L19:L26" si="8">ROUND((K19*0.3077),0)</f>
        <v>8469</v>
      </c>
      <c r="M19" s="195">
        <v>495</v>
      </c>
      <c r="N19" s="195">
        <v>0</v>
      </c>
      <c r="O19" s="195">
        <f t="shared" si="5"/>
        <v>399</v>
      </c>
      <c r="P19" s="195">
        <v>187</v>
      </c>
      <c r="Q19" s="203">
        <v>0</v>
      </c>
      <c r="R19" s="203">
        <v>342</v>
      </c>
      <c r="S19" s="195">
        <f t="shared" si="6"/>
        <v>9892</v>
      </c>
      <c r="T19" s="195">
        <f t="shared" si="7"/>
        <v>37417</v>
      </c>
      <c r="U19" s="4"/>
      <c r="V19" s="159">
        <v>629.69000000000005</v>
      </c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</row>
    <row r="20" spans="1:74">
      <c r="A20" s="115">
        <v>54</v>
      </c>
      <c r="B20" s="120" t="s">
        <v>63</v>
      </c>
      <c r="C20" s="117" t="s">
        <v>85</v>
      </c>
      <c r="D20" s="157" t="s">
        <v>216</v>
      </c>
      <c r="E20" s="170" t="s">
        <v>63</v>
      </c>
      <c r="F20" s="219">
        <v>29640</v>
      </c>
      <c r="G20" s="206">
        <v>0</v>
      </c>
      <c r="H20" s="193">
        <v>0</v>
      </c>
      <c r="I20" s="207" t="s">
        <v>63</v>
      </c>
      <c r="J20" s="193">
        <v>0</v>
      </c>
      <c r="K20" s="195">
        <f t="shared" ref="K20" si="9">(+F20+G20+H20+J20)</f>
        <v>29640</v>
      </c>
      <c r="L20" s="195">
        <f t="shared" si="8"/>
        <v>9120</v>
      </c>
      <c r="M20" s="195">
        <v>495</v>
      </c>
      <c r="N20" s="195">
        <v>0</v>
      </c>
      <c r="O20" s="195">
        <f t="shared" ref="O20" si="10">ROUND((K20*0.0145),0)</f>
        <v>430</v>
      </c>
      <c r="P20" s="195">
        <v>187</v>
      </c>
      <c r="Q20" s="203">
        <v>8551</v>
      </c>
      <c r="R20" s="203">
        <v>342</v>
      </c>
      <c r="S20" s="195">
        <f t="shared" si="6"/>
        <v>19125</v>
      </c>
      <c r="T20" s="195">
        <f t="shared" si="7"/>
        <v>48765</v>
      </c>
      <c r="U20" s="4"/>
      <c r="V20" s="159">
        <v>933.82</v>
      </c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</row>
    <row r="21" spans="1:74">
      <c r="A21" s="115"/>
      <c r="B21" s="120"/>
      <c r="C21" s="122"/>
      <c r="D21" s="157"/>
      <c r="E21" s="170"/>
      <c r="F21" s="219"/>
      <c r="G21" s="206"/>
      <c r="H21" s="193"/>
      <c r="I21" s="207"/>
      <c r="J21" s="193"/>
      <c r="K21" s="195"/>
      <c r="L21" s="195"/>
      <c r="M21" s="195"/>
      <c r="N21" s="195"/>
      <c r="O21" s="195"/>
      <c r="P21" s="195"/>
      <c r="Q21" s="203"/>
      <c r="R21" s="203"/>
      <c r="S21" s="195"/>
      <c r="T21" s="195"/>
      <c r="U21" s="4"/>
      <c r="V21" s="159">
        <v>648.70000000000005</v>
      </c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</row>
    <row r="22" spans="1:74">
      <c r="A22" s="115">
        <v>55</v>
      </c>
      <c r="B22" s="120" t="s">
        <v>63</v>
      </c>
      <c r="C22" s="122" t="s">
        <v>85</v>
      </c>
      <c r="D22" s="157" t="s">
        <v>180</v>
      </c>
      <c r="E22" s="170" t="s">
        <v>63</v>
      </c>
      <c r="F22" s="219">
        <v>65000</v>
      </c>
      <c r="G22" s="206">
        <v>0</v>
      </c>
      <c r="H22" s="193">
        <f t="shared" ref="H22" si="11">+L69</f>
        <v>0</v>
      </c>
      <c r="I22" s="207" t="s">
        <v>63</v>
      </c>
      <c r="J22" s="193">
        <v>0</v>
      </c>
      <c r="K22" s="195">
        <f t="shared" ref="K22:K26" si="12">(+F22+G22+H22+J22)</f>
        <v>65000</v>
      </c>
      <c r="L22" s="195">
        <f t="shared" si="8"/>
        <v>20001</v>
      </c>
      <c r="M22" s="195">
        <v>0</v>
      </c>
      <c r="N22" s="195">
        <v>0</v>
      </c>
      <c r="O22" s="195">
        <f t="shared" ref="O22:O26" si="13">ROUND((K22*0.0145),0)</f>
        <v>943</v>
      </c>
      <c r="P22" s="195">
        <v>187</v>
      </c>
      <c r="Q22" s="203">
        <v>8551</v>
      </c>
      <c r="R22" s="203">
        <v>342</v>
      </c>
      <c r="S22" s="195">
        <f t="shared" ref="S22:S26" si="14">+L22+M22+N22+O22+P22+Q22+R22</f>
        <v>30024</v>
      </c>
      <c r="T22" s="195">
        <f t="shared" ref="T22:T26" si="15">+K22+S22</f>
        <v>95024</v>
      </c>
      <c r="U22" s="4"/>
      <c r="V22" s="159">
        <v>132.63</v>
      </c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</row>
    <row r="23" spans="1:74">
      <c r="A23" s="115">
        <v>56</v>
      </c>
      <c r="B23" s="120" t="s">
        <v>63</v>
      </c>
      <c r="C23" s="178" t="s">
        <v>85</v>
      </c>
      <c r="D23" s="178" t="s">
        <v>175</v>
      </c>
      <c r="E23" s="177" t="s">
        <v>63</v>
      </c>
      <c r="F23" s="215">
        <v>52235</v>
      </c>
      <c r="G23" s="206">
        <v>0</v>
      </c>
      <c r="H23" s="193">
        <v>0</v>
      </c>
      <c r="I23" s="207" t="s">
        <v>63</v>
      </c>
      <c r="J23" s="193">
        <v>0</v>
      </c>
      <c r="K23" s="195">
        <f t="shared" si="12"/>
        <v>52235</v>
      </c>
      <c r="L23" s="195">
        <f t="shared" si="8"/>
        <v>16073</v>
      </c>
      <c r="M23" s="195">
        <v>0</v>
      </c>
      <c r="N23" s="195">
        <v>0</v>
      </c>
      <c r="O23" s="195">
        <f t="shared" si="13"/>
        <v>757</v>
      </c>
      <c r="P23" s="195">
        <v>187</v>
      </c>
      <c r="Q23" s="203">
        <v>11192</v>
      </c>
      <c r="R23" s="203">
        <v>530</v>
      </c>
      <c r="S23" s="195">
        <f t="shared" si="14"/>
        <v>28739</v>
      </c>
      <c r="T23" s="195">
        <f t="shared" si="15"/>
        <v>80974</v>
      </c>
      <c r="U23" s="4"/>
      <c r="V23" s="159">
        <v>579.57000000000005</v>
      </c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</row>
    <row r="24" spans="1:74">
      <c r="A24" s="115">
        <v>57</v>
      </c>
      <c r="B24" s="120" t="s">
        <v>63</v>
      </c>
      <c r="C24" s="149" t="s">
        <v>85</v>
      </c>
      <c r="D24" s="152" t="s">
        <v>134</v>
      </c>
      <c r="E24" s="152" t="s">
        <v>63</v>
      </c>
      <c r="F24" s="216">
        <v>65000</v>
      </c>
      <c r="G24" s="206">
        <v>0</v>
      </c>
      <c r="H24" s="193">
        <v>0</v>
      </c>
      <c r="I24" s="217" t="s">
        <v>63</v>
      </c>
      <c r="J24" s="193">
        <v>0</v>
      </c>
      <c r="K24" s="195">
        <f t="shared" si="12"/>
        <v>65000</v>
      </c>
      <c r="L24" s="195">
        <f t="shared" si="8"/>
        <v>20001</v>
      </c>
      <c r="M24" s="195">
        <v>0</v>
      </c>
      <c r="N24" s="195">
        <v>0</v>
      </c>
      <c r="O24" s="195">
        <f t="shared" si="13"/>
        <v>943</v>
      </c>
      <c r="P24" s="195">
        <v>187</v>
      </c>
      <c r="Q24" s="218">
        <v>4801</v>
      </c>
      <c r="R24" s="218">
        <v>342</v>
      </c>
      <c r="S24" s="195">
        <f t="shared" si="14"/>
        <v>26274</v>
      </c>
      <c r="T24" s="195">
        <f t="shared" si="15"/>
        <v>91274</v>
      </c>
      <c r="U24" s="4"/>
      <c r="V24" s="159">
        <v>534.38</v>
      </c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</row>
    <row r="25" spans="1:74">
      <c r="A25" s="115">
        <v>58</v>
      </c>
      <c r="B25" s="120" t="s">
        <v>63</v>
      </c>
      <c r="C25" s="149" t="s">
        <v>85</v>
      </c>
      <c r="D25" s="152" t="s">
        <v>162</v>
      </c>
      <c r="E25" s="152" t="s">
        <v>63</v>
      </c>
      <c r="F25" s="216">
        <v>70000</v>
      </c>
      <c r="G25" s="206">
        <v>0</v>
      </c>
      <c r="H25" s="193">
        <v>0</v>
      </c>
      <c r="I25" s="217" t="s">
        <v>63</v>
      </c>
      <c r="J25" s="193">
        <v>0</v>
      </c>
      <c r="K25" s="195">
        <f t="shared" si="12"/>
        <v>70000</v>
      </c>
      <c r="L25" s="195">
        <f t="shared" si="8"/>
        <v>21539</v>
      </c>
      <c r="M25" s="195">
        <v>0</v>
      </c>
      <c r="N25" s="195">
        <v>0</v>
      </c>
      <c r="O25" s="195">
        <f t="shared" si="13"/>
        <v>1015</v>
      </c>
      <c r="P25" s="195">
        <v>187</v>
      </c>
      <c r="Q25" s="218">
        <v>0</v>
      </c>
      <c r="R25" s="218">
        <v>0</v>
      </c>
      <c r="S25" s="195">
        <f t="shared" si="14"/>
        <v>22741</v>
      </c>
      <c r="T25" s="195">
        <f t="shared" si="15"/>
        <v>92741</v>
      </c>
      <c r="U25" s="4"/>
      <c r="V25" s="159">
        <v>522.71</v>
      </c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</row>
    <row r="26" spans="1:74">
      <c r="A26" s="115">
        <v>59</v>
      </c>
      <c r="B26" s="120" t="s">
        <v>63</v>
      </c>
      <c r="C26" s="149" t="s">
        <v>85</v>
      </c>
      <c r="D26" s="122" t="s">
        <v>155</v>
      </c>
      <c r="E26" s="117" t="s">
        <v>63</v>
      </c>
      <c r="F26" s="200">
        <v>55000</v>
      </c>
      <c r="G26" s="206">
        <v>0</v>
      </c>
      <c r="H26" s="193">
        <f t="shared" ref="H26" si="16">+L64</f>
        <v>0</v>
      </c>
      <c r="I26" s="207" t="s">
        <v>63</v>
      </c>
      <c r="J26" s="193">
        <v>0</v>
      </c>
      <c r="K26" s="195">
        <f t="shared" si="12"/>
        <v>55000</v>
      </c>
      <c r="L26" s="195">
        <f t="shared" si="8"/>
        <v>16924</v>
      </c>
      <c r="M26" s="195">
        <v>495</v>
      </c>
      <c r="N26" s="195">
        <v>0</v>
      </c>
      <c r="O26" s="195">
        <f t="shared" si="13"/>
        <v>798</v>
      </c>
      <c r="P26" s="195">
        <v>187</v>
      </c>
      <c r="Q26" s="203">
        <v>15868</v>
      </c>
      <c r="R26" s="203">
        <v>486</v>
      </c>
      <c r="S26" s="195">
        <f t="shared" si="14"/>
        <v>34758</v>
      </c>
      <c r="T26" s="195">
        <f t="shared" si="15"/>
        <v>89758</v>
      </c>
      <c r="U26" s="4"/>
      <c r="V26" s="159">
        <v>228.99</v>
      </c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</row>
    <row r="27" spans="1:74">
      <c r="A27" s="115"/>
      <c r="B27" s="120" t="s">
        <v>63</v>
      </c>
      <c r="C27" s="149"/>
      <c r="D27" s="152"/>
      <c r="E27" s="152"/>
      <c r="F27" s="169"/>
      <c r="G27" s="125"/>
      <c r="H27" s="126"/>
      <c r="I27" s="154"/>
      <c r="J27" s="128"/>
      <c r="K27" s="119"/>
      <c r="L27" s="119">
        <f t="shared" ref="L27:L32" si="17">ROUND((K27*0.2943),0)</f>
        <v>0</v>
      </c>
      <c r="M27" s="119"/>
      <c r="N27" s="119"/>
      <c r="O27" s="119"/>
      <c r="P27" s="119"/>
      <c r="Q27" s="155"/>
      <c r="R27" s="155"/>
      <c r="S27" s="119"/>
      <c r="T27" s="119"/>
      <c r="U27" s="4"/>
      <c r="V27" s="159">
        <v>419.83</v>
      </c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</row>
    <row r="28" spans="1:74">
      <c r="A28" s="115"/>
      <c r="B28" s="120" t="s">
        <v>63</v>
      </c>
      <c r="C28" s="149"/>
      <c r="D28" s="152"/>
      <c r="E28" s="152"/>
      <c r="F28" s="169"/>
      <c r="G28" s="125"/>
      <c r="H28" s="126"/>
      <c r="I28" s="154"/>
      <c r="J28" s="128"/>
      <c r="K28" s="119"/>
      <c r="L28" s="119">
        <f t="shared" si="17"/>
        <v>0</v>
      </c>
      <c r="M28" s="119"/>
      <c r="N28" s="119"/>
      <c r="O28" s="119"/>
      <c r="P28" s="119"/>
      <c r="Q28" s="155"/>
      <c r="R28" s="155"/>
      <c r="S28" s="119"/>
      <c r="T28" s="119"/>
      <c r="U28" s="4"/>
      <c r="V28" s="159">
        <v>219.42</v>
      </c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</row>
    <row r="29" spans="1:74">
      <c r="A29" s="115"/>
      <c r="B29" s="120" t="s">
        <v>63</v>
      </c>
      <c r="C29" s="149"/>
      <c r="D29" s="152"/>
      <c r="E29" s="152"/>
      <c r="F29" s="169"/>
      <c r="G29" s="125"/>
      <c r="H29" s="126"/>
      <c r="I29" s="154"/>
      <c r="J29" s="128"/>
      <c r="K29" s="119"/>
      <c r="L29" s="119">
        <f t="shared" si="17"/>
        <v>0</v>
      </c>
      <c r="M29" s="119"/>
      <c r="N29" s="119"/>
      <c r="O29" s="119"/>
      <c r="P29" s="119"/>
      <c r="Q29" s="155"/>
      <c r="R29" s="155"/>
      <c r="S29" s="119"/>
      <c r="T29" s="119"/>
      <c r="U29" s="4"/>
      <c r="V29" s="159">
        <v>170.17</v>
      </c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</row>
    <row r="30" spans="1:74">
      <c r="A30" s="115"/>
      <c r="B30" s="160" t="s">
        <v>63</v>
      </c>
      <c r="C30" s="149"/>
      <c r="D30" s="122"/>
      <c r="E30" s="117"/>
      <c r="F30" s="124"/>
      <c r="G30" s="125"/>
      <c r="H30" s="126"/>
      <c r="I30" s="127"/>
      <c r="J30" s="128"/>
      <c r="K30" s="119"/>
      <c r="L30" s="119">
        <f t="shared" si="17"/>
        <v>0</v>
      </c>
      <c r="M30" s="119"/>
      <c r="N30" s="119"/>
      <c r="O30" s="119"/>
      <c r="P30" s="119"/>
      <c r="Q30" s="123"/>
      <c r="R30" s="123"/>
      <c r="S30" s="119"/>
      <c r="T30" s="119"/>
      <c r="U30" s="4"/>
      <c r="V30" s="159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</row>
    <row r="31" spans="1:74">
      <c r="A31" s="115"/>
      <c r="B31" s="120" t="s">
        <v>63</v>
      </c>
      <c r="C31" s="149"/>
      <c r="D31" s="152"/>
      <c r="E31" s="152"/>
      <c r="F31" s="169"/>
      <c r="G31" s="125"/>
      <c r="H31" s="126"/>
      <c r="I31" s="154"/>
      <c r="J31" s="128"/>
      <c r="K31" s="119"/>
      <c r="L31" s="119">
        <f t="shared" si="17"/>
        <v>0</v>
      </c>
      <c r="M31" s="119"/>
      <c r="N31" s="119"/>
      <c r="O31" s="119"/>
      <c r="P31" s="119"/>
      <c r="Q31" s="155"/>
      <c r="R31" s="155"/>
      <c r="S31" s="119"/>
      <c r="T31" s="119"/>
      <c r="U31" s="4"/>
      <c r="V31" s="159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</row>
    <row r="32" spans="1:74">
      <c r="A32" s="115"/>
      <c r="B32" s="120" t="s">
        <v>63</v>
      </c>
      <c r="C32" s="117"/>
      <c r="D32" s="122"/>
      <c r="E32" s="117"/>
      <c r="F32" s="124"/>
      <c r="G32" s="125"/>
      <c r="H32" s="126"/>
      <c r="I32" s="127"/>
      <c r="J32" s="128"/>
      <c r="K32" s="119"/>
      <c r="L32" s="119">
        <f t="shared" si="17"/>
        <v>0</v>
      </c>
      <c r="M32" s="119"/>
      <c r="N32" s="119"/>
      <c r="O32" s="119"/>
      <c r="P32" s="119"/>
      <c r="Q32" s="123"/>
      <c r="R32" s="123"/>
      <c r="S32" s="119"/>
      <c r="T32" s="119"/>
      <c r="U32" s="4"/>
      <c r="V32" s="159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</row>
    <row r="33" spans="1:74">
      <c r="A33" s="115"/>
      <c r="B33" s="120" t="s">
        <v>63</v>
      </c>
      <c r="C33" s="149"/>
      <c r="D33" s="152"/>
      <c r="E33" s="152" t="s">
        <v>63</v>
      </c>
      <c r="F33" s="168">
        <v>0</v>
      </c>
      <c r="G33" s="125">
        <v>0</v>
      </c>
      <c r="H33" s="126">
        <f t="shared" ref="H33:H37" si="18">+L80</f>
        <v>0</v>
      </c>
      <c r="I33" s="154" t="s">
        <v>63</v>
      </c>
      <c r="J33" s="128">
        <v>0</v>
      </c>
      <c r="K33" s="119">
        <f t="shared" ref="K33:K48" si="19">(+F33+G33+H33+J33)</f>
        <v>0</v>
      </c>
      <c r="L33" s="119">
        <f t="shared" ref="L33:L48" si="20">ROUND((K33*0.2943),0)</f>
        <v>0</v>
      </c>
      <c r="M33" s="119">
        <v>0</v>
      </c>
      <c r="N33" s="119">
        <v>0</v>
      </c>
      <c r="O33" s="119">
        <f t="shared" ref="O33:O48" si="21">ROUND((K33*0.0145),0)</f>
        <v>0</v>
      </c>
      <c r="P33" s="119">
        <v>0</v>
      </c>
      <c r="Q33" s="155">
        <v>0</v>
      </c>
      <c r="R33" s="155">
        <v>0</v>
      </c>
      <c r="S33" s="119">
        <f t="shared" ref="S33:S48" si="22">+L33+M33+N33+O33+P33+Q33+R33</f>
        <v>0</v>
      </c>
      <c r="T33" s="119">
        <f t="shared" ref="T33:T48" si="23">+K33+S33</f>
        <v>0</v>
      </c>
      <c r="U33" s="4"/>
      <c r="V33" s="159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</row>
    <row r="34" spans="1:74">
      <c r="A34" s="115"/>
      <c r="B34" s="152" t="s">
        <v>63</v>
      </c>
      <c r="C34" s="178"/>
      <c r="D34" s="178"/>
      <c r="E34" s="178" t="s">
        <v>63</v>
      </c>
      <c r="F34" s="179">
        <v>0</v>
      </c>
      <c r="G34" s="125">
        <v>0</v>
      </c>
      <c r="H34" s="126">
        <f t="shared" si="18"/>
        <v>0</v>
      </c>
      <c r="I34" s="154" t="s">
        <v>63</v>
      </c>
      <c r="J34" s="128">
        <v>0</v>
      </c>
      <c r="K34" s="119">
        <f t="shared" si="19"/>
        <v>0</v>
      </c>
      <c r="L34" s="119">
        <f t="shared" si="20"/>
        <v>0</v>
      </c>
      <c r="M34" s="119">
        <v>0</v>
      </c>
      <c r="N34" s="119">
        <v>0</v>
      </c>
      <c r="O34" s="119">
        <f t="shared" si="21"/>
        <v>0</v>
      </c>
      <c r="P34" s="119">
        <v>0</v>
      </c>
      <c r="Q34" s="155">
        <v>0</v>
      </c>
      <c r="R34" s="155">
        <v>0</v>
      </c>
      <c r="S34" s="119">
        <f t="shared" si="22"/>
        <v>0</v>
      </c>
      <c r="T34" s="119">
        <f t="shared" si="23"/>
        <v>0</v>
      </c>
      <c r="U34" s="4"/>
      <c r="V34" s="159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</row>
    <row r="35" spans="1:74">
      <c r="A35" s="115"/>
      <c r="B35" s="152" t="s">
        <v>63</v>
      </c>
      <c r="C35" s="178"/>
      <c r="D35" s="178"/>
      <c r="E35" s="178" t="s">
        <v>63</v>
      </c>
      <c r="F35" s="179">
        <v>0</v>
      </c>
      <c r="G35" s="125">
        <v>0</v>
      </c>
      <c r="H35" s="126">
        <f t="shared" si="18"/>
        <v>0</v>
      </c>
      <c r="I35" s="154" t="s">
        <v>63</v>
      </c>
      <c r="J35" s="128">
        <v>0</v>
      </c>
      <c r="K35" s="119">
        <f t="shared" si="19"/>
        <v>0</v>
      </c>
      <c r="L35" s="119">
        <f t="shared" si="20"/>
        <v>0</v>
      </c>
      <c r="M35" s="119">
        <v>0</v>
      </c>
      <c r="N35" s="119">
        <v>0</v>
      </c>
      <c r="O35" s="119">
        <f t="shared" si="21"/>
        <v>0</v>
      </c>
      <c r="P35" s="119">
        <v>0</v>
      </c>
      <c r="Q35" s="155">
        <v>0</v>
      </c>
      <c r="R35" s="155">
        <v>0</v>
      </c>
      <c r="S35" s="119">
        <f t="shared" si="22"/>
        <v>0</v>
      </c>
      <c r="T35" s="119">
        <f t="shared" si="23"/>
        <v>0</v>
      </c>
      <c r="U35" s="4"/>
      <c r="V35" s="159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</row>
    <row r="36" spans="1:74">
      <c r="A36" s="115"/>
      <c r="B36" s="152" t="s">
        <v>63</v>
      </c>
      <c r="C36" s="152"/>
      <c r="D36" s="152"/>
      <c r="E36" s="152" t="s">
        <v>63</v>
      </c>
      <c r="F36" s="168">
        <v>0</v>
      </c>
      <c r="G36" s="125">
        <v>0</v>
      </c>
      <c r="H36" s="126">
        <f t="shared" si="18"/>
        <v>0</v>
      </c>
      <c r="I36" s="154" t="s">
        <v>63</v>
      </c>
      <c r="J36" s="128">
        <v>0</v>
      </c>
      <c r="K36" s="119">
        <f t="shared" si="19"/>
        <v>0</v>
      </c>
      <c r="L36" s="119">
        <f t="shared" si="20"/>
        <v>0</v>
      </c>
      <c r="M36" s="119">
        <v>0</v>
      </c>
      <c r="N36" s="119">
        <v>0</v>
      </c>
      <c r="O36" s="119">
        <f t="shared" si="21"/>
        <v>0</v>
      </c>
      <c r="P36" s="119">
        <v>0</v>
      </c>
      <c r="Q36" s="155">
        <v>0</v>
      </c>
      <c r="R36" s="155">
        <v>0</v>
      </c>
      <c r="S36" s="119">
        <f t="shared" si="22"/>
        <v>0</v>
      </c>
      <c r="T36" s="119">
        <f t="shared" si="23"/>
        <v>0</v>
      </c>
      <c r="U36" s="4"/>
      <c r="V36" s="159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</row>
    <row r="37" spans="1:74">
      <c r="A37" s="115"/>
      <c r="B37" s="152" t="s">
        <v>63</v>
      </c>
      <c r="C37" s="152"/>
      <c r="D37" s="152"/>
      <c r="E37" s="152" t="s">
        <v>63</v>
      </c>
      <c r="F37" s="168">
        <v>0</v>
      </c>
      <c r="G37" s="125">
        <v>0</v>
      </c>
      <c r="H37" s="126">
        <f t="shared" si="18"/>
        <v>0</v>
      </c>
      <c r="I37" s="154" t="s">
        <v>63</v>
      </c>
      <c r="J37" s="128">
        <v>0</v>
      </c>
      <c r="K37" s="119">
        <f t="shared" si="19"/>
        <v>0</v>
      </c>
      <c r="L37" s="119">
        <f t="shared" si="20"/>
        <v>0</v>
      </c>
      <c r="M37" s="119">
        <v>0</v>
      </c>
      <c r="N37" s="119">
        <v>0</v>
      </c>
      <c r="O37" s="119">
        <f t="shared" si="21"/>
        <v>0</v>
      </c>
      <c r="P37" s="119">
        <v>0</v>
      </c>
      <c r="Q37" s="155">
        <v>0</v>
      </c>
      <c r="R37" s="155">
        <v>0</v>
      </c>
      <c r="S37" s="119">
        <f t="shared" si="22"/>
        <v>0</v>
      </c>
      <c r="T37" s="119">
        <f t="shared" si="23"/>
        <v>0</v>
      </c>
      <c r="U37" s="4"/>
      <c r="V37" s="159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</row>
    <row r="38" spans="1:74">
      <c r="A38" s="115"/>
      <c r="B38" s="152" t="s">
        <v>63</v>
      </c>
      <c r="C38" s="152"/>
      <c r="D38" s="152"/>
      <c r="E38" s="152" t="s">
        <v>63</v>
      </c>
      <c r="F38" s="168">
        <v>0</v>
      </c>
      <c r="G38" s="125">
        <v>0</v>
      </c>
      <c r="H38" s="126">
        <f t="shared" ref="H38:H48" si="24">+L85</f>
        <v>0</v>
      </c>
      <c r="I38" s="154" t="s">
        <v>63</v>
      </c>
      <c r="J38" s="128">
        <v>0</v>
      </c>
      <c r="K38" s="119">
        <f t="shared" si="19"/>
        <v>0</v>
      </c>
      <c r="L38" s="119">
        <f t="shared" si="20"/>
        <v>0</v>
      </c>
      <c r="M38" s="119">
        <v>0</v>
      </c>
      <c r="N38" s="119">
        <v>0</v>
      </c>
      <c r="O38" s="119">
        <f t="shared" si="21"/>
        <v>0</v>
      </c>
      <c r="P38" s="119">
        <v>0</v>
      </c>
      <c r="Q38" s="155">
        <v>0</v>
      </c>
      <c r="R38" s="155">
        <v>0</v>
      </c>
      <c r="S38" s="119">
        <f t="shared" si="22"/>
        <v>0</v>
      </c>
      <c r="T38" s="119">
        <f t="shared" si="23"/>
        <v>0</v>
      </c>
      <c r="U38" s="4"/>
      <c r="V38" s="159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</row>
    <row r="39" spans="1:74">
      <c r="A39" s="115"/>
      <c r="B39" s="152" t="s">
        <v>63</v>
      </c>
      <c r="C39" s="181"/>
      <c r="D39" s="178"/>
      <c r="E39" s="178" t="s">
        <v>63</v>
      </c>
      <c r="F39" s="179">
        <v>0</v>
      </c>
      <c r="G39" s="125">
        <v>0</v>
      </c>
      <c r="H39" s="126">
        <f t="shared" si="24"/>
        <v>0</v>
      </c>
      <c r="I39" s="154" t="s">
        <v>63</v>
      </c>
      <c r="J39" s="128">
        <v>0</v>
      </c>
      <c r="K39" s="119">
        <f t="shared" si="19"/>
        <v>0</v>
      </c>
      <c r="L39" s="119">
        <f t="shared" si="20"/>
        <v>0</v>
      </c>
      <c r="M39" s="119">
        <v>0</v>
      </c>
      <c r="N39" s="119">
        <v>0</v>
      </c>
      <c r="O39" s="119">
        <f t="shared" si="21"/>
        <v>0</v>
      </c>
      <c r="P39" s="119">
        <v>0</v>
      </c>
      <c r="Q39" s="155">
        <v>0</v>
      </c>
      <c r="R39" s="155">
        <v>0</v>
      </c>
      <c r="S39" s="119">
        <f t="shared" si="22"/>
        <v>0</v>
      </c>
      <c r="T39" s="119">
        <f t="shared" si="23"/>
        <v>0</v>
      </c>
      <c r="U39" s="4"/>
      <c r="V39" s="159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</row>
    <row r="40" spans="1:74">
      <c r="A40" s="115"/>
      <c r="B40" s="152" t="s">
        <v>63</v>
      </c>
      <c r="C40" s="152"/>
      <c r="D40" s="152"/>
      <c r="E40" s="152" t="s">
        <v>63</v>
      </c>
      <c r="F40" s="168">
        <v>0</v>
      </c>
      <c r="G40" s="163">
        <v>0</v>
      </c>
      <c r="H40" s="126">
        <f t="shared" si="24"/>
        <v>0</v>
      </c>
      <c r="I40" s="154" t="s">
        <v>63</v>
      </c>
      <c r="J40" s="128">
        <v>0</v>
      </c>
      <c r="K40" s="119">
        <f t="shared" si="19"/>
        <v>0</v>
      </c>
      <c r="L40" s="119">
        <f t="shared" si="20"/>
        <v>0</v>
      </c>
      <c r="M40" s="164">
        <v>0</v>
      </c>
      <c r="N40" s="164">
        <v>0</v>
      </c>
      <c r="O40" s="119">
        <f t="shared" si="21"/>
        <v>0</v>
      </c>
      <c r="P40" s="164">
        <v>0</v>
      </c>
      <c r="Q40" s="165">
        <v>0</v>
      </c>
      <c r="R40" s="165">
        <v>0</v>
      </c>
      <c r="S40" s="119">
        <f t="shared" si="22"/>
        <v>0</v>
      </c>
      <c r="T40" s="119">
        <f t="shared" si="23"/>
        <v>0</v>
      </c>
      <c r="U40" s="4"/>
      <c r="V40" s="159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  <c r="BT40" s="5"/>
      <c r="BU40" s="5"/>
      <c r="BV40" s="5"/>
    </row>
    <row r="41" spans="1:74">
      <c r="A41" s="115"/>
      <c r="B41" s="152" t="s">
        <v>63</v>
      </c>
      <c r="C41" s="152"/>
      <c r="D41" s="152"/>
      <c r="E41" s="152" t="s">
        <v>63</v>
      </c>
      <c r="F41" s="168">
        <v>0</v>
      </c>
      <c r="G41" s="163">
        <v>0</v>
      </c>
      <c r="H41" s="126">
        <f t="shared" si="24"/>
        <v>0</v>
      </c>
      <c r="I41" s="154" t="s">
        <v>63</v>
      </c>
      <c r="J41" s="128">
        <v>0</v>
      </c>
      <c r="K41" s="119">
        <f t="shared" si="19"/>
        <v>0</v>
      </c>
      <c r="L41" s="119">
        <f t="shared" si="20"/>
        <v>0</v>
      </c>
      <c r="M41" s="164">
        <v>0</v>
      </c>
      <c r="N41" s="164">
        <v>0</v>
      </c>
      <c r="O41" s="119">
        <f t="shared" si="21"/>
        <v>0</v>
      </c>
      <c r="P41" s="164">
        <v>0</v>
      </c>
      <c r="Q41" s="165">
        <v>0</v>
      </c>
      <c r="R41" s="165">
        <v>0</v>
      </c>
      <c r="S41" s="119">
        <f t="shared" si="22"/>
        <v>0</v>
      </c>
      <c r="T41" s="119">
        <f t="shared" si="23"/>
        <v>0</v>
      </c>
      <c r="U41" s="4"/>
      <c r="V41" s="159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</row>
    <row r="42" spans="1:74">
      <c r="A42" s="115"/>
      <c r="B42" s="152" t="s">
        <v>63</v>
      </c>
      <c r="C42" s="149"/>
      <c r="D42" s="152"/>
      <c r="E42" s="152" t="s">
        <v>63</v>
      </c>
      <c r="F42" s="168">
        <v>0</v>
      </c>
      <c r="G42" s="163">
        <v>0</v>
      </c>
      <c r="H42" s="126">
        <f t="shared" si="24"/>
        <v>0</v>
      </c>
      <c r="I42" s="154" t="s">
        <v>63</v>
      </c>
      <c r="J42" s="128">
        <v>0</v>
      </c>
      <c r="K42" s="119">
        <f t="shared" si="19"/>
        <v>0</v>
      </c>
      <c r="L42" s="119">
        <f t="shared" si="20"/>
        <v>0</v>
      </c>
      <c r="M42" s="164">
        <v>0</v>
      </c>
      <c r="N42" s="164">
        <v>0</v>
      </c>
      <c r="O42" s="119">
        <f t="shared" si="21"/>
        <v>0</v>
      </c>
      <c r="P42" s="164">
        <v>0</v>
      </c>
      <c r="Q42" s="165">
        <v>0</v>
      </c>
      <c r="R42" s="165">
        <v>0</v>
      </c>
      <c r="S42" s="119">
        <f t="shared" si="22"/>
        <v>0</v>
      </c>
      <c r="T42" s="119">
        <f t="shared" si="23"/>
        <v>0</v>
      </c>
      <c r="U42" s="4"/>
      <c r="V42" s="159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</row>
    <row r="43" spans="1:74">
      <c r="A43" s="115"/>
      <c r="B43" s="152" t="s">
        <v>63</v>
      </c>
      <c r="C43" s="149"/>
      <c r="D43" s="152"/>
      <c r="E43" s="152" t="s">
        <v>63</v>
      </c>
      <c r="F43" s="169">
        <v>0</v>
      </c>
      <c r="G43" s="163">
        <v>0</v>
      </c>
      <c r="H43" s="126">
        <f t="shared" si="24"/>
        <v>0</v>
      </c>
      <c r="I43" s="154" t="s">
        <v>63</v>
      </c>
      <c r="J43" s="128">
        <v>0</v>
      </c>
      <c r="K43" s="119">
        <f t="shared" si="19"/>
        <v>0</v>
      </c>
      <c r="L43" s="119">
        <f t="shared" si="20"/>
        <v>0</v>
      </c>
      <c r="M43" s="164">
        <v>0</v>
      </c>
      <c r="N43" s="164">
        <v>0</v>
      </c>
      <c r="O43" s="119">
        <f t="shared" si="21"/>
        <v>0</v>
      </c>
      <c r="P43" s="164">
        <v>0</v>
      </c>
      <c r="Q43" s="165">
        <v>0</v>
      </c>
      <c r="R43" s="165">
        <v>0</v>
      </c>
      <c r="S43" s="119">
        <f t="shared" si="22"/>
        <v>0</v>
      </c>
      <c r="T43" s="119">
        <f t="shared" si="23"/>
        <v>0</v>
      </c>
      <c r="U43" s="4"/>
      <c r="V43" s="159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</row>
    <row r="44" spans="1:74">
      <c r="A44" s="115"/>
      <c r="B44" s="152" t="s">
        <v>63</v>
      </c>
      <c r="C44" s="149"/>
      <c r="D44" s="152"/>
      <c r="E44" s="152" t="s">
        <v>63</v>
      </c>
      <c r="F44" s="169">
        <v>0</v>
      </c>
      <c r="G44" s="163">
        <v>0</v>
      </c>
      <c r="H44" s="126">
        <f t="shared" si="24"/>
        <v>0</v>
      </c>
      <c r="I44" s="154" t="s">
        <v>63</v>
      </c>
      <c r="J44" s="128">
        <v>0</v>
      </c>
      <c r="K44" s="119">
        <f t="shared" si="19"/>
        <v>0</v>
      </c>
      <c r="L44" s="119">
        <f t="shared" si="20"/>
        <v>0</v>
      </c>
      <c r="M44" s="164">
        <v>0</v>
      </c>
      <c r="N44" s="164">
        <v>0</v>
      </c>
      <c r="O44" s="119">
        <f t="shared" si="21"/>
        <v>0</v>
      </c>
      <c r="P44" s="164">
        <v>0</v>
      </c>
      <c r="Q44" s="165">
        <v>0</v>
      </c>
      <c r="R44" s="165">
        <v>0</v>
      </c>
      <c r="S44" s="119">
        <f t="shared" si="22"/>
        <v>0</v>
      </c>
      <c r="T44" s="119">
        <f t="shared" si="23"/>
        <v>0</v>
      </c>
      <c r="U44" s="4"/>
      <c r="V44" s="159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</row>
    <row r="45" spans="1:74">
      <c r="A45" s="115"/>
      <c r="B45" s="152" t="s">
        <v>63</v>
      </c>
      <c r="C45" s="149"/>
      <c r="D45" s="152"/>
      <c r="E45" s="152" t="s">
        <v>63</v>
      </c>
      <c r="F45" s="169">
        <v>0</v>
      </c>
      <c r="G45" s="163">
        <v>0</v>
      </c>
      <c r="H45" s="126">
        <f t="shared" si="24"/>
        <v>0</v>
      </c>
      <c r="I45" s="154" t="s">
        <v>63</v>
      </c>
      <c r="J45" s="128">
        <v>0</v>
      </c>
      <c r="K45" s="119">
        <f t="shared" si="19"/>
        <v>0</v>
      </c>
      <c r="L45" s="119">
        <f t="shared" si="20"/>
        <v>0</v>
      </c>
      <c r="M45" s="164">
        <v>0</v>
      </c>
      <c r="N45" s="164">
        <v>0</v>
      </c>
      <c r="O45" s="119">
        <f t="shared" si="21"/>
        <v>0</v>
      </c>
      <c r="P45" s="164">
        <v>0</v>
      </c>
      <c r="Q45" s="165">
        <v>0</v>
      </c>
      <c r="R45" s="165">
        <v>0</v>
      </c>
      <c r="S45" s="119">
        <f t="shared" si="22"/>
        <v>0</v>
      </c>
      <c r="T45" s="119">
        <f t="shared" si="23"/>
        <v>0</v>
      </c>
      <c r="U45" s="4"/>
      <c r="V45" s="159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</row>
    <row r="46" spans="1:74">
      <c r="A46" s="115"/>
      <c r="B46" s="152" t="s">
        <v>63</v>
      </c>
      <c r="C46" s="149"/>
      <c r="D46" s="152"/>
      <c r="E46" s="152" t="s">
        <v>63</v>
      </c>
      <c r="F46" s="169">
        <v>0</v>
      </c>
      <c r="G46" s="163">
        <v>0</v>
      </c>
      <c r="H46" s="126">
        <f t="shared" si="24"/>
        <v>0</v>
      </c>
      <c r="I46" s="154" t="s">
        <v>63</v>
      </c>
      <c r="J46" s="128">
        <v>0</v>
      </c>
      <c r="K46" s="119">
        <f t="shared" si="19"/>
        <v>0</v>
      </c>
      <c r="L46" s="119">
        <f t="shared" si="20"/>
        <v>0</v>
      </c>
      <c r="M46" s="164">
        <v>0</v>
      </c>
      <c r="N46" s="164">
        <v>0</v>
      </c>
      <c r="O46" s="119">
        <f t="shared" si="21"/>
        <v>0</v>
      </c>
      <c r="P46" s="164">
        <v>0</v>
      </c>
      <c r="Q46" s="165">
        <v>0</v>
      </c>
      <c r="R46" s="165">
        <v>0</v>
      </c>
      <c r="S46" s="119">
        <f t="shared" si="22"/>
        <v>0</v>
      </c>
      <c r="T46" s="119">
        <f t="shared" si="23"/>
        <v>0</v>
      </c>
      <c r="U46" s="4"/>
      <c r="V46" s="159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</row>
    <row r="47" spans="1:74">
      <c r="A47" s="115"/>
      <c r="B47" s="152" t="s">
        <v>63</v>
      </c>
      <c r="C47" s="149"/>
      <c r="D47" s="152"/>
      <c r="E47" s="152" t="s">
        <v>63</v>
      </c>
      <c r="F47" s="169">
        <v>0</v>
      </c>
      <c r="G47" s="163">
        <v>0</v>
      </c>
      <c r="H47" s="126">
        <f t="shared" si="24"/>
        <v>0</v>
      </c>
      <c r="I47" s="154" t="s">
        <v>63</v>
      </c>
      <c r="J47" s="128">
        <v>0</v>
      </c>
      <c r="K47" s="119">
        <f t="shared" si="19"/>
        <v>0</v>
      </c>
      <c r="L47" s="119">
        <f t="shared" si="20"/>
        <v>0</v>
      </c>
      <c r="M47" s="164">
        <v>0</v>
      </c>
      <c r="N47" s="164">
        <v>0</v>
      </c>
      <c r="O47" s="119">
        <f t="shared" si="21"/>
        <v>0</v>
      </c>
      <c r="P47" s="164">
        <v>0</v>
      </c>
      <c r="Q47" s="165">
        <v>0</v>
      </c>
      <c r="R47" s="165">
        <v>0</v>
      </c>
      <c r="S47" s="119">
        <f t="shared" si="22"/>
        <v>0</v>
      </c>
      <c r="T47" s="119">
        <f t="shared" si="23"/>
        <v>0</v>
      </c>
      <c r="U47" s="4"/>
      <c r="V47" s="159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5"/>
    </row>
    <row r="48" spans="1:74">
      <c r="A48" s="115"/>
      <c r="B48" s="152" t="s">
        <v>63</v>
      </c>
      <c r="C48" s="149"/>
      <c r="D48" s="152"/>
      <c r="E48" s="152" t="s">
        <v>63</v>
      </c>
      <c r="F48" s="169">
        <v>0</v>
      </c>
      <c r="G48" s="125">
        <v>0</v>
      </c>
      <c r="H48" s="126">
        <f t="shared" si="24"/>
        <v>0</v>
      </c>
      <c r="I48" s="154" t="s">
        <v>63</v>
      </c>
      <c r="J48" s="128">
        <v>0</v>
      </c>
      <c r="K48" s="119">
        <f t="shared" si="19"/>
        <v>0</v>
      </c>
      <c r="L48" s="119">
        <f t="shared" si="20"/>
        <v>0</v>
      </c>
      <c r="M48" s="119">
        <v>0</v>
      </c>
      <c r="N48" s="119">
        <v>0</v>
      </c>
      <c r="O48" s="119">
        <f t="shared" si="21"/>
        <v>0</v>
      </c>
      <c r="P48" s="119">
        <v>0</v>
      </c>
      <c r="Q48" s="155">
        <v>0</v>
      </c>
      <c r="R48" s="155">
        <v>0</v>
      </c>
      <c r="S48" s="119">
        <f t="shared" si="22"/>
        <v>0</v>
      </c>
      <c r="T48" s="119">
        <f t="shared" si="23"/>
        <v>0</v>
      </c>
      <c r="U48" s="4"/>
      <c r="V48" s="159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5"/>
      <c r="BS48" s="5"/>
      <c r="BT48" s="5"/>
      <c r="BU48" s="5"/>
      <c r="BV48" s="5"/>
    </row>
    <row r="49" spans="1:74">
      <c r="A49" s="130"/>
      <c r="B49" s="130"/>
      <c r="C49" s="130"/>
      <c r="D49" s="131" t="s">
        <v>98</v>
      </c>
      <c r="E49" s="132" t="s">
        <v>63</v>
      </c>
      <c r="F49" s="133">
        <f>SUM(F17:F48)</f>
        <v>459202</v>
      </c>
      <c r="G49" s="133">
        <f>SUM(G17:G48)</f>
        <v>0</v>
      </c>
      <c r="H49" s="133">
        <f>SUM(H17:H48)</f>
        <v>0</v>
      </c>
      <c r="I49" s="134" t="s">
        <v>63</v>
      </c>
      <c r="J49" s="133">
        <f t="shared" ref="J49:T49" si="25">SUM(J17:J48)</f>
        <v>0</v>
      </c>
      <c r="K49" s="133">
        <f t="shared" si="25"/>
        <v>459202</v>
      </c>
      <c r="L49" s="133">
        <f t="shared" si="25"/>
        <v>141297</v>
      </c>
      <c r="M49" s="133">
        <f t="shared" si="25"/>
        <v>1980</v>
      </c>
      <c r="N49" s="133">
        <f t="shared" si="25"/>
        <v>0</v>
      </c>
      <c r="O49" s="133">
        <f t="shared" si="25"/>
        <v>6660</v>
      </c>
      <c r="P49" s="133">
        <f t="shared" si="25"/>
        <v>1683</v>
      </c>
      <c r="Q49" s="133">
        <f t="shared" si="25"/>
        <v>64831</v>
      </c>
      <c r="R49" s="133">
        <f t="shared" si="25"/>
        <v>2870</v>
      </c>
      <c r="S49" s="133">
        <f t="shared" si="25"/>
        <v>219321</v>
      </c>
      <c r="T49" s="133">
        <f t="shared" si="25"/>
        <v>678523</v>
      </c>
      <c r="U49" s="4"/>
      <c r="V49" s="159">
        <f>SUM(V17:V48)</f>
        <v>5892.28</v>
      </c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5"/>
      <c r="BS49" s="5"/>
      <c r="BT49" s="5"/>
      <c r="BU49" s="5"/>
      <c r="BV49" s="5"/>
    </row>
    <row r="50" spans="1:74">
      <c r="A50" s="130"/>
      <c r="B50" s="130"/>
      <c r="C50" s="130"/>
      <c r="D50" s="131" t="s">
        <v>70</v>
      </c>
      <c r="E50" s="132" t="s">
        <v>63</v>
      </c>
      <c r="F50" s="133">
        <f>'(Current) - ED (1)'!F46+'(Current) - ED (2)'!F46+F49</f>
        <v>3824852</v>
      </c>
      <c r="G50" s="133">
        <f>'(Current) - ED (1)'!G46+'(Current) - ED (2)'!G46+G49</f>
        <v>0</v>
      </c>
      <c r="H50" s="133">
        <f>'(Current) - ED (1)'!H46+'(Current) - ED (2)'!H46+H49</f>
        <v>0</v>
      </c>
      <c r="I50" s="134" t="s">
        <v>63</v>
      </c>
      <c r="J50" s="133">
        <f>'(Current) - ED (1)'!J46+'(Current) - ED (2)'!J46+J49</f>
        <v>0</v>
      </c>
      <c r="K50" s="133">
        <f>'(Current) - ED (1)'!K46+'(Current) - ED (2)'!K46+K49</f>
        <v>3824852</v>
      </c>
      <c r="L50" s="133">
        <f>'(Current) - ED (1)'!L46+'(Current) - ED (2)'!L46+L49</f>
        <v>1176910</v>
      </c>
      <c r="M50" s="133">
        <f>'(Current) - ED (1)'!M46+'(Current) - ED (2)'!M46+M49</f>
        <v>19305</v>
      </c>
      <c r="N50" s="133">
        <f>'(Current) - ED (1)'!N46+'(Current) - ED (2)'!N46+N49</f>
        <v>0</v>
      </c>
      <c r="O50" s="133">
        <f>'(Current) - ED (1)'!O46+'(Current) - ED (2)'!O46+O49</f>
        <v>55471</v>
      </c>
      <c r="P50" s="133">
        <f>'(Current) - ED (1)'!P46+'(Current) - ED (2)'!P46+P49</f>
        <v>10659</v>
      </c>
      <c r="Q50" s="133">
        <f>'(Current) - ED (1)'!Q46+'(Current) - ED (2)'!Q46+Q49</f>
        <v>471014</v>
      </c>
      <c r="R50" s="133">
        <f>'(Current) - ED (1)'!R46+'(Current) - ED (2)'!R46+R49</f>
        <v>23847</v>
      </c>
      <c r="S50" s="133">
        <f>'(Current) - ED (1)'!S46+'(Current) - ED (2)'!S46+S49</f>
        <v>1757206</v>
      </c>
      <c r="T50" s="133">
        <f>'(Current) - ED (1)'!T46+'(Current) - ED (2)'!T46+T49</f>
        <v>5582058</v>
      </c>
      <c r="U50" s="4"/>
      <c r="V50" s="159">
        <f>'(Current) - ED (1)'!V46+'(Current) - ED (2)'!V46+'(Current) - ED (3)'!V49</f>
        <v>44701.45</v>
      </c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5"/>
      <c r="BS50" s="5"/>
      <c r="BT50" s="5"/>
      <c r="BU50" s="5"/>
      <c r="BV50" s="5"/>
    </row>
    <row r="51" spans="1:74" ht="12.75">
      <c r="A51" s="3" t="s">
        <v>71</v>
      </c>
      <c r="B51" s="4"/>
      <c r="C51" s="4"/>
      <c r="D51" s="4"/>
      <c r="E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5"/>
      <c r="BS51" s="5"/>
      <c r="BT51" s="5"/>
      <c r="BU51" s="5"/>
      <c r="BV51" s="5"/>
    </row>
    <row r="52" spans="1:74" ht="12.75">
      <c r="A52" s="3" t="s">
        <v>99</v>
      </c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5"/>
      <c r="BS52" s="5"/>
      <c r="BT52" s="5"/>
      <c r="BU52" s="5"/>
      <c r="BV52" s="5"/>
    </row>
    <row r="53" spans="1:74" ht="12" customHeight="1">
      <c r="A53" s="3" t="s">
        <v>224</v>
      </c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5"/>
      <c r="BS53" s="5"/>
      <c r="BT53" s="5"/>
      <c r="BU53" s="5"/>
      <c r="BV53" s="5"/>
    </row>
    <row r="54" spans="1:74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5"/>
      <c r="BS54" s="5"/>
      <c r="BT54" s="5"/>
      <c r="BU54" s="5"/>
      <c r="BV54" s="5"/>
    </row>
    <row r="55" spans="1:74" ht="12" thickBot="1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5"/>
      <c r="BS55" s="5"/>
      <c r="BT55" s="5"/>
      <c r="BU55" s="5"/>
      <c r="BV55" s="5"/>
    </row>
    <row r="56" spans="1:74" ht="12.75" thickTop="1" thickBot="1">
      <c r="A56" s="1"/>
      <c r="B56" s="78" t="s">
        <v>9</v>
      </c>
      <c r="C56" s="79"/>
      <c r="D56" s="79"/>
      <c r="E56" s="79"/>
      <c r="F56" s="79"/>
      <c r="G56" s="79"/>
      <c r="H56" s="79"/>
      <c r="I56" s="79"/>
      <c r="J56" s="135"/>
      <c r="K56" s="136"/>
      <c r="L56" s="137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</row>
    <row r="57" spans="1:74" ht="12" thickTop="1">
      <c r="A57" s="1"/>
      <c r="B57" s="138" t="s">
        <v>100</v>
      </c>
      <c r="C57" s="139"/>
      <c r="D57" s="139"/>
      <c r="E57" s="139"/>
      <c r="F57" s="139"/>
      <c r="G57" s="139"/>
      <c r="H57" s="139"/>
      <c r="I57" s="139"/>
      <c r="J57" s="139"/>
      <c r="K57" s="139"/>
      <c r="L57" s="140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</row>
    <row r="58" spans="1:74">
      <c r="A58" s="1"/>
      <c r="B58" s="83" t="s">
        <v>10</v>
      </c>
      <c r="C58" s="85" t="s">
        <v>11</v>
      </c>
      <c r="D58" s="85" t="s">
        <v>12</v>
      </c>
      <c r="E58" s="85" t="s">
        <v>13</v>
      </c>
      <c r="F58" s="85" t="s">
        <v>14</v>
      </c>
      <c r="G58" s="85" t="s">
        <v>15</v>
      </c>
      <c r="H58" s="85" t="s">
        <v>16</v>
      </c>
      <c r="I58" s="85" t="s">
        <v>17</v>
      </c>
      <c r="J58" s="85" t="s">
        <v>18</v>
      </c>
      <c r="K58" s="85" t="s">
        <v>19</v>
      </c>
      <c r="L58" s="141" t="s">
        <v>20</v>
      </c>
      <c r="M58" s="21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</row>
    <row r="59" spans="1:74">
      <c r="A59" s="1"/>
      <c r="B59" s="83"/>
      <c r="C59" s="84"/>
      <c r="D59" s="85"/>
      <c r="E59" s="84"/>
      <c r="F59" s="131" t="s">
        <v>58</v>
      </c>
      <c r="G59" s="142" t="s">
        <v>78</v>
      </c>
      <c r="H59" s="143" t="s">
        <v>101</v>
      </c>
      <c r="I59" s="143" t="s">
        <v>102</v>
      </c>
      <c r="J59" s="143" t="s">
        <v>103</v>
      </c>
      <c r="K59" s="143" t="s">
        <v>104</v>
      </c>
      <c r="L59" s="144"/>
      <c r="M59" s="21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</row>
    <row r="60" spans="1:74" ht="21.75">
      <c r="A60" s="89"/>
      <c r="B60" s="90" t="s">
        <v>0</v>
      </c>
      <c r="C60" s="91"/>
      <c r="D60" s="92" t="s">
        <v>0</v>
      </c>
      <c r="E60" s="92" t="s">
        <v>105</v>
      </c>
      <c r="F60" s="145" t="s">
        <v>106</v>
      </c>
      <c r="G60" s="93"/>
      <c r="H60" s="93" t="s">
        <v>0</v>
      </c>
      <c r="I60" s="146" t="s">
        <v>107</v>
      </c>
      <c r="J60" s="93" t="s">
        <v>108</v>
      </c>
      <c r="K60" s="93" t="s">
        <v>109</v>
      </c>
      <c r="L60" s="101" t="s">
        <v>0</v>
      </c>
      <c r="M60" s="31"/>
      <c r="N60" s="31"/>
      <c r="O60" s="31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</row>
    <row r="61" spans="1:74">
      <c r="A61" s="98"/>
      <c r="B61" s="99" t="s">
        <v>31</v>
      </c>
      <c r="C61" s="93" t="s">
        <v>31</v>
      </c>
      <c r="D61" s="93" t="s">
        <v>32</v>
      </c>
      <c r="E61" s="93" t="s">
        <v>110</v>
      </c>
      <c r="F61" s="93" t="s">
        <v>110</v>
      </c>
      <c r="G61" s="93" t="s">
        <v>111</v>
      </c>
      <c r="H61" s="93" t="s">
        <v>111</v>
      </c>
      <c r="I61" s="93" t="s">
        <v>110</v>
      </c>
      <c r="J61" s="93" t="s">
        <v>110</v>
      </c>
      <c r="K61" s="93" t="s">
        <v>110</v>
      </c>
      <c r="L61" s="147" t="s">
        <v>112</v>
      </c>
      <c r="M61" s="31"/>
      <c r="N61" s="31"/>
      <c r="O61" s="31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</row>
    <row r="62" spans="1:74" ht="12" thickBot="1">
      <c r="A62" s="104" t="s">
        <v>44</v>
      </c>
      <c r="B62" s="105" t="s">
        <v>45</v>
      </c>
      <c r="C62" s="106" t="s">
        <v>46</v>
      </c>
      <c r="D62" s="106" t="s">
        <v>47</v>
      </c>
      <c r="E62" s="106"/>
      <c r="F62" s="148" t="s">
        <v>113</v>
      </c>
      <c r="G62" s="148" t="s">
        <v>113</v>
      </c>
      <c r="H62" s="148" t="s">
        <v>114</v>
      </c>
      <c r="I62" s="148" t="s">
        <v>115</v>
      </c>
      <c r="J62" s="148" t="s">
        <v>115</v>
      </c>
      <c r="K62" s="148" t="s">
        <v>116</v>
      </c>
      <c r="L62" s="111" t="s">
        <v>54</v>
      </c>
      <c r="M62" s="31"/>
      <c r="N62" s="31"/>
      <c r="O62" s="31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</row>
    <row r="63" spans="1:74" ht="12" thickTop="1">
      <c r="A63" s="115">
        <v>51</v>
      </c>
      <c r="B63" s="149" t="str">
        <f>+B17</f>
        <v>----</v>
      </c>
      <c r="C63" s="149" t="str">
        <f>+C17</f>
        <v>Special Assistant
(Facilities Manager)</v>
      </c>
      <c r="D63" s="149" t="str">
        <f>+D17</f>
        <v>Rommel M. Obispo</v>
      </c>
      <c r="E63" s="150">
        <v>0</v>
      </c>
      <c r="F63" s="150">
        <v>0</v>
      </c>
      <c r="G63" s="150">
        <v>0</v>
      </c>
      <c r="H63" s="150">
        <v>0</v>
      </c>
      <c r="I63" s="150">
        <v>0</v>
      </c>
      <c r="J63" s="150">
        <v>0</v>
      </c>
      <c r="K63" s="150">
        <v>0</v>
      </c>
      <c r="L63" s="118">
        <f>+E63+F63+G63+H63+I63+J63+K63</f>
        <v>0</v>
      </c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</row>
    <row r="64" spans="1:74">
      <c r="A64" s="115">
        <f t="shared" ref="A64:A72" si="26">A63+1</f>
        <v>52</v>
      </c>
      <c r="B64" s="149" t="e">
        <f>+#REF!</f>
        <v>#REF!</v>
      </c>
      <c r="C64" s="149" t="e">
        <f>+#REF!</f>
        <v>#REF!</v>
      </c>
      <c r="D64" s="149" t="e">
        <f>+#REF!</f>
        <v>#REF!</v>
      </c>
      <c r="E64" s="125">
        <v>0</v>
      </c>
      <c r="F64" s="125">
        <v>0</v>
      </c>
      <c r="G64" s="125">
        <v>0</v>
      </c>
      <c r="H64" s="125">
        <v>0</v>
      </c>
      <c r="I64" s="125">
        <v>0</v>
      </c>
      <c r="J64" s="128">
        <v>0</v>
      </c>
      <c r="K64" s="128">
        <v>0</v>
      </c>
      <c r="L64" s="119">
        <f t="shared" ref="L64:L87" si="27">+E64+F64+G64+H64+I64+J64+K64</f>
        <v>0</v>
      </c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</row>
    <row r="65" spans="1:66">
      <c r="A65" s="115">
        <f t="shared" si="26"/>
        <v>53</v>
      </c>
      <c r="B65" s="149" t="str">
        <f t="shared" ref="B65:D87" si="28">+B18</f>
        <v>----</v>
      </c>
      <c r="C65" s="149" t="str">
        <f t="shared" si="28"/>
        <v>Staff Assistant</v>
      </c>
      <c r="D65" s="149" t="str">
        <f t="shared" si="28"/>
        <v>Alfred A. Aguon</v>
      </c>
      <c r="E65" s="125">
        <v>0</v>
      </c>
      <c r="F65" s="125">
        <v>0</v>
      </c>
      <c r="G65" s="125">
        <v>0</v>
      </c>
      <c r="H65" s="125">
        <v>0</v>
      </c>
      <c r="I65" s="125">
        <v>0</v>
      </c>
      <c r="J65" s="128">
        <v>0</v>
      </c>
      <c r="K65" s="128">
        <v>0</v>
      </c>
      <c r="L65" s="119">
        <f t="shared" si="27"/>
        <v>0</v>
      </c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</row>
    <row r="66" spans="1:66">
      <c r="A66" s="115">
        <f t="shared" si="26"/>
        <v>54</v>
      </c>
      <c r="B66" s="149" t="str">
        <f t="shared" si="28"/>
        <v>----</v>
      </c>
      <c r="C66" s="149" t="str">
        <f t="shared" si="28"/>
        <v>Staff Assistant</v>
      </c>
      <c r="D66" s="149" t="str">
        <f t="shared" si="28"/>
        <v>Adrian Lowa J. Muna</v>
      </c>
      <c r="E66" s="125">
        <v>0</v>
      </c>
      <c r="F66" s="125">
        <v>0</v>
      </c>
      <c r="G66" s="125">
        <v>0</v>
      </c>
      <c r="H66" s="125">
        <v>0</v>
      </c>
      <c r="I66" s="125">
        <v>0</v>
      </c>
      <c r="J66" s="128">
        <v>0</v>
      </c>
      <c r="K66" s="128">
        <v>0</v>
      </c>
      <c r="L66" s="119">
        <f t="shared" si="27"/>
        <v>0</v>
      </c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</row>
    <row r="67" spans="1:66">
      <c r="A67" s="115"/>
      <c r="B67" s="149"/>
      <c r="C67" s="149"/>
      <c r="D67" s="149"/>
      <c r="E67" s="125">
        <v>0</v>
      </c>
      <c r="F67" s="125">
        <v>0</v>
      </c>
      <c r="G67" s="125">
        <v>0</v>
      </c>
      <c r="H67" s="125">
        <v>0</v>
      </c>
      <c r="I67" s="125">
        <v>0</v>
      </c>
      <c r="J67" s="128">
        <v>0</v>
      </c>
      <c r="K67" s="128">
        <v>0</v>
      </c>
      <c r="L67" s="119">
        <f t="shared" si="27"/>
        <v>0</v>
      </c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</row>
    <row r="68" spans="1:66">
      <c r="A68" s="115">
        <v>55</v>
      </c>
      <c r="B68" s="149">
        <f t="shared" si="28"/>
        <v>0</v>
      </c>
      <c r="C68" s="149">
        <f t="shared" si="28"/>
        <v>0</v>
      </c>
      <c r="D68" s="149">
        <f t="shared" si="28"/>
        <v>0</v>
      </c>
      <c r="E68" s="125">
        <v>0</v>
      </c>
      <c r="F68" s="125">
        <v>0</v>
      </c>
      <c r="G68" s="125">
        <v>0</v>
      </c>
      <c r="H68" s="125">
        <v>0</v>
      </c>
      <c r="I68" s="125">
        <v>0</v>
      </c>
      <c r="J68" s="128">
        <v>0</v>
      </c>
      <c r="K68" s="128">
        <v>0</v>
      </c>
      <c r="L68" s="119">
        <f t="shared" si="27"/>
        <v>0</v>
      </c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</row>
    <row r="69" spans="1:66">
      <c r="A69" s="115">
        <f t="shared" si="26"/>
        <v>56</v>
      </c>
      <c r="B69" s="149" t="str">
        <f t="shared" si="28"/>
        <v>----</v>
      </c>
      <c r="C69" s="149" t="str">
        <f t="shared" si="28"/>
        <v>Staff Assistant</v>
      </c>
      <c r="D69" s="149" t="str">
        <f t="shared" si="28"/>
        <v>Laurent S.F. Duenas</v>
      </c>
      <c r="E69" s="125">
        <v>0</v>
      </c>
      <c r="F69" s="125">
        <v>0</v>
      </c>
      <c r="G69" s="125">
        <v>0</v>
      </c>
      <c r="H69" s="125">
        <v>0</v>
      </c>
      <c r="I69" s="125">
        <v>0</v>
      </c>
      <c r="J69" s="128">
        <v>0</v>
      </c>
      <c r="K69" s="128">
        <v>0</v>
      </c>
      <c r="L69" s="119">
        <f t="shared" si="27"/>
        <v>0</v>
      </c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</row>
    <row r="70" spans="1:66">
      <c r="A70" s="115">
        <f t="shared" si="26"/>
        <v>57</v>
      </c>
      <c r="B70" s="149" t="str">
        <f t="shared" si="28"/>
        <v>----</v>
      </c>
      <c r="C70" s="149" t="str">
        <f t="shared" si="28"/>
        <v>Staff Assistant</v>
      </c>
      <c r="D70" s="149" t="str">
        <f t="shared" si="28"/>
        <v>Evelyn U. San Agustin-Claros</v>
      </c>
      <c r="E70" s="125">
        <v>0</v>
      </c>
      <c r="F70" s="125">
        <v>0</v>
      </c>
      <c r="G70" s="125">
        <v>0</v>
      </c>
      <c r="H70" s="125">
        <v>0</v>
      </c>
      <c r="I70" s="125">
        <v>0</v>
      </c>
      <c r="J70" s="128">
        <v>0</v>
      </c>
      <c r="K70" s="128">
        <v>0</v>
      </c>
      <c r="L70" s="119">
        <f t="shared" si="27"/>
        <v>0</v>
      </c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</row>
    <row r="71" spans="1:66">
      <c r="A71" s="115">
        <f t="shared" si="26"/>
        <v>58</v>
      </c>
      <c r="B71" s="149" t="str">
        <f t="shared" si="28"/>
        <v>----</v>
      </c>
      <c r="C71" s="149" t="str">
        <f t="shared" si="28"/>
        <v>Staff Assistant</v>
      </c>
      <c r="D71" s="149" t="str">
        <f t="shared" si="28"/>
        <v>William P. Taitingfong</v>
      </c>
      <c r="E71" s="125">
        <v>0</v>
      </c>
      <c r="F71" s="125">
        <v>0</v>
      </c>
      <c r="G71" s="125">
        <v>0</v>
      </c>
      <c r="H71" s="125">
        <v>0</v>
      </c>
      <c r="I71" s="125">
        <v>0</v>
      </c>
      <c r="J71" s="128">
        <v>0</v>
      </c>
      <c r="K71" s="128">
        <v>0</v>
      </c>
      <c r="L71" s="119">
        <f t="shared" si="27"/>
        <v>0</v>
      </c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</row>
    <row r="72" spans="1:66">
      <c r="A72" s="115">
        <f t="shared" si="26"/>
        <v>59</v>
      </c>
      <c r="B72" s="149" t="str">
        <f t="shared" si="28"/>
        <v>----</v>
      </c>
      <c r="C72" s="149" t="str">
        <f t="shared" si="28"/>
        <v>Staff Assistant</v>
      </c>
      <c r="D72" s="149" t="str">
        <f t="shared" si="28"/>
        <v>Bernice Q. Torres</v>
      </c>
      <c r="E72" s="125">
        <v>0</v>
      </c>
      <c r="F72" s="125">
        <v>0</v>
      </c>
      <c r="G72" s="125">
        <v>0</v>
      </c>
      <c r="H72" s="125">
        <v>0</v>
      </c>
      <c r="I72" s="125">
        <v>0</v>
      </c>
      <c r="J72" s="128">
        <v>0</v>
      </c>
      <c r="K72" s="128">
        <v>0</v>
      </c>
      <c r="L72" s="119">
        <f t="shared" si="27"/>
        <v>0</v>
      </c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</row>
    <row r="73" spans="1:66">
      <c r="A73" s="115"/>
      <c r="B73" s="149" t="str">
        <f t="shared" si="28"/>
        <v>----</v>
      </c>
      <c r="C73" s="149" t="str">
        <f t="shared" si="28"/>
        <v>Staff Assistant</v>
      </c>
      <c r="D73" s="149" t="str">
        <f t="shared" si="28"/>
        <v>Raymond Y. Blas</v>
      </c>
      <c r="E73" s="125">
        <v>0</v>
      </c>
      <c r="F73" s="125">
        <v>0</v>
      </c>
      <c r="G73" s="125">
        <v>0</v>
      </c>
      <c r="H73" s="125">
        <v>0</v>
      </c>
      <c r="I73" s="125">
        <v>0</v>
      </c>
      <c r="J73" s="128">
        <v>0</v>
      </c>
      <c r="K73" s="128">
        <v>0</v>
      </c>
      <c r="L73" s="119">
        <f t="shared" si="27"/>
        <v>0</v>
      </c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</row>
    <row r="74" spans="1:66">
      <c r="A74" s="115"/>
      <c r="B74" s="149" t="str">
        <f t="shared" si="28"/>
        <v>----</v>
      </c>
      <c r="C74" s="149">
        <f t="shared" si="28"/>
        <v>0</v>
      </c>
      <c r="D74" s="149">
        <f t="shared" si="28"/>
        <v>0</v>
      </c>
      <c r="E74" s="125">
        <v>0</v>
      </c>
      <c r="F74" s="125">
        <v>0</v>
      </c>
      <c r="G74" s="125">
        <v>0</v>
      </c>
      <c r="H74" s="125">
        <v>0</v>
      </c>
      <c r="I74" s="125">
        <v>0</v>
      </c>
      <c r="J74" s="128">
        <v>0</v>
      </c>
      <c r="K74" s="128">
        <v>0</v>
      </c>
      <c r="L74" s="119">
        <f t="shared" si="27"/>
        <v>0</v>
      </c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</row>
    <row r="75" spans="1:66">
      <c r="A75" s="115"/>
      <c r="B75" s="149" t="str">
        <f t="shared" si="28"/>
        <v>----</v>
      </c>
      <c r="C75" s="149">
        <f t="shared" si="28"/>
        <v>0</v>
      </c>
      <c r="D75" s="149">
        <f t="shared" si="28"/>
        <v>0</v>
      </c>
      <c r="E75" s="125">
        <v>0</v>
      </c>
      <c r="F75" s="125">
        <v>0</v>
      </c>
      <c r="G75" s="125">
        <v>0</v>
      </c>
      <c r="H75" s="125">
        <v>0</v>
      </c>
      <c r="I75" s="125">
        <v>0</v>
      </c>
      <c r="J75" s="128">
        <v>0</v>
      </c>
      <c r="K75" s="128">
        <v>0</v>
      </c>
      <c r="L75" s="119">
        <f t="shared" si="27"/>
        <v>0</v>
      </c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</row>
    <row r="76" spans="1:66">
      <c r="A76" s="115"/>
      <c r="B76" s="149" t="str">
        <f t="shared" si="28"/>
        <v>----</v>
      </c>
      <c r="C76" s="149">
        <f t="shared" si="28"/>
        <v>0</v>
      </c>
      <c r="D76" s="149">
        <f t="shared" si="28"/>
        <v>0</v>
      </c>
      <c r="E76" s="125">
        <v>0</v>
      </c>
      <c r="F76" s="125">
        <v>0</v>
      </c>
      <c r="G76" s="125">
        <v>0</v>
      </c>
      <c r="H76" s="125">
        <v>0</v>
      </c>
      <c r="I76" s="125">
        <v>0</v>
      </c>
      <c r="J76" s="128">
        <v>0</v>
      </c>
      <c r="K76" s="128">
        <v>0</v>
      </c>
      <c r="L76" s="119">
        <f t="shared" si="27"/>
        <v>0</v>
      </c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</row>
    <row r="77" spans="1:66">
      <c r="A77" s="115"/>
      <c r="B77" s="149" t="str">
        <f t="shared" si="28"/>
        <v>----</v>
      </c>
      <c r="C77" s="149">
        <f t="shared" si="28"/>
        <v>0</v>
      </c>
      <c r="D77" s="149">
        <f t="shared" si="28"/>
        <v>0</v>
      </c>
      <c r="E77" s="125">
        <v>0</v>
      </c>
      <c r="F77" s="125">
        <v>0</v>
      </c>
      <c r="G77" s="125">
        <v>0</v>
      </c>
      <c r="H77" s="125">
        <v>0</v>
      </c>
      <c r="I77" s="125">
        <v>0</v>
      </c>
      <c r="J77" s="128">
        <v>0</v>
      </c>
      <c r="K77" s="128">
        <v>0</v>
      </c>
      <c r="L77" s="119">
        <f t="shared" si="27"/>
        <v>0</v>
      </c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</row>
    <row r="78" spans="1:66" ht="11.25" customHeight="1">
      <c r="A78" s="115"/>
      <c r="B78" s="149"/>
      <c r="C78" s="149"/>
      <c r="D78" s="149">
        <f t="shared" si="28"/>
        <v>0</v>
      </c>
      <c r="E78" s="125">
        <v>0</v>
      </c>
      <c r="F78" s="125">
        <v>0</v>
      </c>
      <c r="G78" s="125">
        <v>0</v>
      </c>
      <c r="H78" s="125">
        <v>0</v>
      </c>
      <c r="I78" s="125">
        <v>0</v>
      </c>
      <c r="J78" s="128">
        <v>0</v>
      </c>
      <c r="K78" s="128">
        <v>0</v>
      </c>
      <c r="L78" s="119">
        <f t="shared" si="27"/>
        <v>0</v>
      </c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</row>
    <row r="79" spans="1:66">
      <c r="A79" s="115"/>
      <c r="B79" s="149" t="str">
        <f t="shared" si="28"/>
        <v>----</v>
      </c>
      <c r="C79" s="149">
        <f t="shared" si="28"/>
        <v>0</v>
      </c>
      <c r="D79" s="149">
        <f t="shared" si="28"/>
        <v>0</v>
      </c>
      <c r="E79" s="125">
        <v>0</v>
      </c>
      <c r="F79" s="125">
        <v>0</v>
      </c>
      <c r="G79" s="125">
        <v>0</v>
      </c>
      <c r="H79" s="125">
        <v>0</v>
      </c>
      <c r="I79" s="125">
        <v>0</v>
      </c>
      <c r="J79" s="128">
        <v>0</v>
      </c>
      <c r="K79" s="128">
        <v>0</v>
      </c>
      <c r="L79" s="119">
        <f t="shared" si="27"/>
        <v>0</v>
      </c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</row>
    <row r="80" spans="1:66">
      <c r="A80" s="115"/>
      <c r="B80" s="149" t="str">
        <f t="shared" si="28"/>
        <v>----</v>
      </c>
      <c r="C80" s="149">
        <f t="shared" si="28"/>
        <v>0</v>
      </c>
      <c r="D80" s="149">
        <f t="shared" si="28"/>
        <v>0</v>
      </c>
      <c r="E80" s="125">
        <v>0</v>
      </c>
      <c r="F80" s="125">
        <v>0</v>
      </c>
      <c r="G80" s="125">
        <v>0</v>
      </c>
      <c r="H80" s="125">
        <v>0</v>
      </c>
      <c r="I80" s="125">
        <v>0</v>
      </c>
      <c r="J80" s="128">
        <v>0</v>
      </c>
      <c r="K80" s="128">
        <v>0</v>
      </c>
      <c r="L80" s="119">
        <f t="shared" si="27"/>
        <v>0</v>
      </c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</row>
    <row r="81" spans="1:66">
      <c r="A81" s="115"/>
      <c r="B81" s="149" t="str">
        <f t="shared" si="28"/>
        <v>----</v>
      </c>
      <c r="C81" s="149">
        <f t="shared" si="28"/>
        <v>0</v>
      </c>
      <c r="D81" s="149">
        <f t="shared" si="28"/>
        <v>0</v>
      </c>
      <c r="E81" s="125">
        <v>0</v>
      </c>
      <c r="F81" s="125">
        <v>0</v>
      </c>
      <c r="G81" s="125">
        <v>0</v>
      </c>
      <c r="H81" s="125">
        <v>0</v>
      </c>
      <c r="I81" s="125">
        <v>0</v>
      </c>
      <c r="J81" s="128">
        <v>0</v>
      </c>
      <c r="K81" s="128">
        <v>0</v>
      </c>
      <c r="L81" s="119">
        <f t="shared" si="27"/>
        <v>0</v>
      </c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</row>
    <row r="82" spans="1:66">
      <c r="A82" s="115"/>
      <c r="B82" s="149" t="str">
        <f t="shared" si="28"/>
        <v>----</v>
      </c>
      <c r="C82" s="149">
        <f t="shared" si="28"/>
        <v>0</v>
      </c>
      <c r="D82" s="149">
        <f t="shared" si="28"/>
        <v>0</v>
      </c>
      <c r="E82" s="125">
        <v>0</v>
      </c>
      <c r="F82" s="125">
        <v>0</v>
      </c>
      <c r="G82" s="125">
        <v>0</v>
      </c>
      <c r="H82" s="125">
        <v>0</v>
      </c>
      <c r="I82" s="125">
        <v>0</v>
      </c>
      <c r="J82" s="128">
        <v>0</v>
      </c>
      <c r="K82" s="128">
        <v>0</v>
      </c>
      <c r="L82" s="119">
        <f t="shared" si="27"/>
        <v>0</v>
      </c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</row>
    <row r="83" spans="1:66">
      <c r="A83" s="115"/>
      <c r="B83" s="149" t="str">
        <f t="shared" si="28"/>
        <v>----</v>
      </c>
      <c r="C83" s="149">
        <f t="shared" si="28"/>
        <v>0</v>
      </c>
      <c r="D83" s="149">
        <f t="shared" si="28"/>
        <v>0</v>
      </c>
      <c r="E83" s="125">
        <v>0</v>
      </c>
      <c r="F83" s="125">
        <v>0</v>
      </c>
      <c r="G83" s="125">
        <v>0</v>
      </c>
      <c r="H83" s="125">
        <v>0</v>
      </c>
      <c r="I83" s="125">
        <v>0</v>
      </c>
      <c r="J83" s="128">
        <v>0</v>
      </c>
      <c r="K83" s="128">
        <v>0</v>
      </c>
      <c r="L83" s="119">
        <f t="shared" si="27"/>
        <v>0</v>
      </c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</row>
    <row r="84" spans="1:66">
      <c r="A84" s="115"/>
      <c r="B84" s="149" t="str">
        <f t="shared" si="28"/>
        <v>----</v>
      </c>
      <c r="C84" s="149">
        <f t="shared" si="28"/>
        <v>0</v>
      </c>
      <c r="D84" s="149">
        <f t="shared" si="28"/>
        <v>0</v>
      </c>
      <c r="E84" s="125">
        <v>0</v>
      </c>
      <c r="F84" s="125">
        <v>0</v>
      </c>
      <c r="G84" s="125">
        <v>0</v>
      </c>
      <c r="H84" s="125">
        <v>0</v>
      </c>
      <c r="I84" s="125">
        <v>0</v>
      </c>
      <c r="J84" s="128">
        <v>0</v>
      </c>
      <c r="K84" s="128">
        <v>0</v>
      </c>
      <c r="L84" s="119">
        <f t="shared" si="27"/>
        <v>0</v>
      </c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</row>
    <row r="85" spans="1:66">
      <c r="A85" s="115"/>
      <c r="B85" s="149" t="str">
        <f t="shared" si="28"/>
        <v>----</v>
      </c>
      <c r="C85" s="149">
        <f t="shared" si="28"/>
        <v>0</v>
      </c>
      <c r="D85" s="149">
        <f t="shared" si="28"/>
        <v>0</v>
      </c>
      <c r="E85" s="125">
        <v>0</v>
      </c>
      <c r="F85" s="125">
        <v>0</v>
      </c>
      <c r="G85" s="125">
        <v>0</v>
      </c>
      <c r="H85" s="125">
        <v>0</v>
      </c>
      <c r="I85" s="125">
        <v>0</v>
      </c>
      <c r="J85" s="128">
        <v>0</v>
      </c>
      <c r="K85" s="128">
        <v>0</v>
      </c>
      <c r="L85" s="119">
        <f t="shared" si="27"/>
        <v>0</v>
      </c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</row>
    <row r="86" spans="1:66">
      <c r="A86" s="115"/>
      <c r="B86" s="149" t="str">
        <f t="shared" si="28"/>
        <v>----</v>
      </c>
      <c r="C86" s="149">
        <f t="shared" si="28"/>
        <v>0</v>
      </c>
      <c r="D86" s="149">
        <f t="shared" si="28"/>
        <v>0</v>
      </c>
      <c r="E86" s="125">
        <v>0</v>
      </c>
      <c r="F86" s="125">
        <v>0</v>
      </c>
      <c r="G86" s="125">
        <v>0</v>
      </c>
      <c r="H86" s="125">
        <v>0</v>
      </c>
      <c r="I86" s="125">
        <v>0</v>
      </c>
      <c r="J86" s="128">
        <v>0</v>
      </c>
      <c r="K86" s="128">
        <v>0</v>
      </c>
      <c r="L86" s="119">
        <f t="shared" si="27"/>
        <v>0</v>
      </c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</row>
    <row r="87" spans="1:66">
      <c r="A87" s="115"/>
      <c r="B87" s="149" t="str">
        <f t="shared" si="28"/>
        <v>----</v>
      </c>
      <c r="C87" s="149">
        <f t="shared" si="28"/>
        <v>0</v>
      </c>
      <c r="D87" s="149">
        <f t="shared" si="28"/>
        <v>0</v>
      </c>
      <c r="E87" s="125">
        <v>0</v>
      </c>
      <c r="F87" s="125">
        <v>0</v>
      </c>
      <c r="G87" s="125">
        <v>0</v>
      </c>
      <c r="H87" s="125">
        <v>0</v>
      </c>
      <c r="I87" s="125">
        <v>0</v>
      </c>
      <c r="J87" s="128">
        <v>0</v>
      </c>
      <c r="K87" s="128">
        <v>0</v>
      </c>
      <c r="L87" s="119">
        <f t="shared" si="27"/>
        <v>0</v>
      </c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</row>
    <row r="88" spans="1:66">
      <c r="A88" s="130"/>
      <c r="B88" s="130"/>
      <c r="C88" s="130"/>
      <c r="D88" s="131" t="s">
        <v>70</v>
      </c>
      <c r="E88" s="133">
        <f t="shared" ref="E88:L88" si="29">SUM(E63:E87)</f>
        <v>0</v>
      </c>
      <c r="F88" s="133">
        <f t="shared" si="29"/>
        <v>0</v>
      </c>
      <c r="G88" s="133">
        <f t="shared" si="29"/>
        <v>0</v>
      </c>
      <c r="H88" s="133">
        <f t="shared" si="29"/>
        <v>0</v>
      </c>
      <c r="I88" s="133">
        <f t="shared" si="29"/>
        <v>0</v>
      </c>
      <c r="J88" s="133">
        <f t="shared" si="29"/>
        <v>0</v>
      </c>
      <c r="K88" s="133">
        <f t="shared" si="29"/>
        <v>0</v>
      </c>
      <c r="L88" s="133">
        <f t="shared" si="29"/>
        <v>0</v>
      </c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</row>
    <row r="89" spans="1:66">
      <c r="A89" s="1" t="s">
        <v>58</v>
      </c>
      <c r="B89" s="1" t="s">
        <v>117</v>
      </c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</row>
    <row r="90" spans="1:66">
      <c r="A90" s="1" t="s">
        <v>78</v>
      </c>
      <c r="B90" s="1" t="s">
        <v>118</v>
      </c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</row>
    <row r="91" spans="1:66">
      <c r="A91" s="1" t="s">
        <v>101</v>
      </c>
      <c r="B91" s="1" t="s">
        <v>119</v>
      </c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</row>
    <row r="92" spans="1:66">
      <c r="A92" s="1" t="s">
        <v>102</v>
      </c>
      <c r="B92" s="1" t="s">
        <v>120</v>
      </c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</row>
    <row r="93" spans="1:66">
      <c r="A93" s="1" t="s">
        <v>103</v>
      </c>
      <c r="B93" s="1" t="s">
        <v>121</v>
      </c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</row>
    <row r="94" spans="1:66">
      <c r="A94" s="1" t="s">
        <v>104</v>
      </c>
      <c r="B94" s="1" t="s">
        <v>122</v>
      </c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</row>
    <row r="95" spans="1:66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</row>
    <row r="96" spans="1:66" ht="9.9499999999999993" customHeight="1">
      <c r="A96" s="5"/>
      <c r="B96" s="152" t="s">
        <v>63</v>
      </c>
      <c r="C96" s="174" t="s">
        <v>85</v>
      </c>
      <c r="D96" s="180" t="s">
        <v>134</v>
      </c>
      <c r="E96" s="122" t="s">
        <v>63</v>
      </c>
      <c r="F96" s="124">
        <v>60000</v>
      </c>
      <c r="G96" s="125">
        <v>0</v>
      </c>
      <c r="H96" s="183">
        <f t="shared" ref="H96" si="30">+L143</f>
        <v>0</v>
      </c>
      <c r="I96" s="127" t="s">
        <v>63</v>
      </c>
      <c r="J96" s="184">
        <v>0</v>
      </c>
      <c r="K96" s="119">
        <f>(+F96+G96+H96+J96)</f>
        <v>60000</v>
      </c>
      <c r="L96" s="119">
        <f t="shared" ref="L96:L98" si="31">ROUND((K96*0.2943),0)</f>
        <v>17658</v>
      </c>
      <c r="M96" s="119">
        <v>0</v>
      </c>
      <c r="N96" s="119">
        <v>0</v>
      </c>
      <c r="O96" s="119">
        <f t="shared" ref="O96:O98" si="32">ROUND((K96*0.0145),0)</f>
        <v>870</v>
      </c>
      <c r="P96" s="119">
        <v>187</v>
      </c>
      <c r="Q96" s="123">
        <v>0</v>
      </c>
      <c r="R96" s="123">
        <v>0</v>
      </c>
      <c r="S96" s="119">
        <f t="shared" ref="S96:S98" si="33">+L96+M96+N96+O96+P96+Q96+R96</f>
        <v>18715</v>
      </c>
      <c r="T96" s="119">
        <f t="shared" ref="T96:T98" si="34">+K96+S96</f>
        <v>78715</v>
      </c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</row>
    <row r="97" spans="1:56" ht="9.9499999999999993" customHeight="1">
      <c r="A97" s="5"/>
      <c r="B97" s="152" t="s">
        <v>63</v>
      </c>
      <c r="C97" s="174" t="s">
        <v>85</v>
      </c>
      <c r="D97" s="178" t="s">
        <v>132</v>
      </c>
      <c r="E97" s="122" t="s">
        <v>63</v>
      </c>
      <c r="F97" s="124">
        <v>52235</v>
      </c>
      <c r="G97" s="125">
        <v>0</v>
      </c>
      <c r="H97" s="126">
        <v>0</v>
      </c>
      <c r="I97" s="127" t="s">
        <v>63</v>
      </c>
      <c r="J97" s="128">
        <v>0</v>
      </c>
      <c r="K97" s="119">
        <f t="shared" ref="K97:K98" si="35">(+F97+G97+H97+J97)</f>
        <v>52235</v>
      </c>
      <c r="L97" s="119">
        <f t="shared" si="31"/>
        <v>15373</v>
      </c>
      <c r="M97" s="119">
        <v>0</v>
      </c>
      <c r="N97" s="119">
        <v>0</v>
      </c>
      <c r="O97" s="119">
        <f t="shared" si="32"/>
        <v>757</v>
      </c>
      <c r="P97" s="119">
        <v>187</v>
      </c>
      <c r="Q97" s="123">
        <v>3994</v>
      </c>
      <c r="R97" s="123">
        <v>298</v>
      </c>
      <c r="S97" s="119">
        <f t="shared" si="33"/>
        <v>20609</v>
      </c>
      <c r="T97" s="119">
        <f t="shared" si="34"/>
        <v>72844</v>
      </c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</row>
    <row r="98" spans="1:56" ht="9.9499999999999993" customHeight="1">
      <c r="A98" s="5"/>
      <c r="B98" s="152" t="s">
        <v>63</v>
      </c>
      <c r="C98" s="152" t="s">
        <v>85</v>
      </c>
      <c r="D98" s="178" t="s">
        <v>162</v>
      </c>
      <c r="E98" s="166" t="s">
        <v>63</v>
      </c>
      <c r="F98" s="167">
        <v>44000</v>
      </c>
      <c r="G98" s="125">
        <v>0</v>
      </c>
      <c r="H98" s="126">
        <f t="shared" ref="H98" si="36">+L145</f>
        <v>0</v>
      </c>
      <c r="I98" s="154" t="s">
        <v>63</v>
      </c>
      <c r="J98" s="128">
        <v>0</v>
      </c>
      <c r="K98" s="119">
        <f t="shared" si="35"/>
        <v>44000</v>
      </c>
      <c r="L98" s="119">
        <f t="shared" si="31"/>
        <v>12949</v>
      </c>
      <c r="M98" s="119">
        <v>495</v>
      </c>
      <c r="N98" s="119">
        <v>0</v>
      </c>
      <c r="O98" s="119">
        <f t="shared" si="32"/>
        <v>638</v>
      </c>
      <c r="P98" s="129">
        <v>187</v>
      </c>
      <c r="Q98" s="153">
        <v>0</v>
      </c>
      <c r="R98" s="153">
        <v>0</v>
      </c>
      <c r="S98" s="119">
        <f t="shared" si="33"/>
        <v>14269</v>
      </c>
      <c r="T98" s="119">
        <f t="shared" si="34"/>
        <v>58269</v>
      </c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</row>
    <row r="99" spans="1:56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</row>
    <row r="100" spans="1:56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</row>
    <row r="101" spans="1:56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</row>
    <row r="102" spans="1:56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</row>
    <row r="103" spans="1:56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</row>
    <row r="104" spans="1:56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</row>
    <row r="105" spans="1:56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</row>
    <row r="106" spans="1:56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</row>
    <row r="107" spans="1:56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</row>
    <row r="108" spans="1:56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</row>
    <row r="109" spans="1:56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</row>
    <row r="110" spans="1:56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</row>
    <row r="111" spans="1:56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</row>
    <row r="112" spans="1:56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</row>
    <row r="113" spans="1:56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</row>
    <row r="114" spans="1:56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</row>
    <row r="115" spans="1:56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</row>
    <row r="116" spans="1:56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</row>
    <row r="117" spans="1:56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</row>
    <row r="118" spans="1:56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</row>
    <row r="119" spans="1:56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</row>
    <row r="120" spans="1:56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</row>
    <row r="121" spans="1:56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</row>
    <row r="122" spans="1:56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</row>
    <row r="123" spans="1:56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</row>
    <row r="124" spans="1:56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</row>
    <row r="125" spans="1:56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</row>
    <row r="126" spans="1:56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</row>
    <row r="127" spans="1:56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</row>
    <row r="128" spans="1:56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</row>
  </sheetData>
  <mergeCells count="1">
    <mergeCell ref="I14:J15"/>
  </mergeCells>
  <printOptions horizontalCentered="1"/>
  <pageMargins left="0.23622047244094491" right="0.23622047244094491" top="0.9055118110236221" bottom="0.23622047244094491" header="0.31496062992125984" footer="0.31496062992125984"/>
  <pageSetup paperSize="5" scale="79" fitToWidth="0" fitToHeight="0" orientation="landscape" r:id="rId1"/>
  <headerFooter>
    <oddHeader xml:space="preserve">&amp;C&amp;"Times New Roman,Bold"&amp;14Government of Guam
Fiscal Year 2025
Agency Staffing Pattern
(CURRENT)&amp;R&amp;"Times New Roman,Bold"[BBMR BD-1]           </oddHeader>
  </headerFooter>
  <rowBreaks count="1" manualBreakCount="1">
    <brk id="53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7FD0C5-1966-4E8D-AE7C-5131B1E40EC3}">
  <dimension ref="A1:BV120"/>
  <sheetViews>
    <sheetView view="pageLayout" zoomScaleNormal="130" zoomScaleSheetLayoutView="100" workbookViewId="0">
      <selection activeCell="L8" sqref="L8"/>
    </sheetView>
  </sheetViews>
  <sheetFormatPr defaultColWidth="8.88671875" defaultRowHeight="11.25"/>
  <cols>
    <col min="1" max="1" width="2.88671875" style="6" customWidth="1"/>
    <col min="2" max="2" width="5.88671875" style="6" customWidth="1"/>
    <col min="3" max="3" width="18.88671875" style="6" customWidth="1"/>
    <col min="4" max="4" width="17.88671875" style="6" customWidth="1"/>
    <col min="5" max="5" width="8" style="6" customWidth="1"/>
    <col min="6" max="6" width="8.109375" style="6" customWidth="1"/>
    <col min="7" max="7" width="8.88671875" style="6" customWidth="1"/>
    <col min="8" max="8" width="8.109375" style="6" customWidth="1"/>
    <col min="9" max="9" width="9.44140625" style="6" customWidth="1"/>
    <col min="10" max="10" width="6.88671875" style="6" customWidth="1"/>
    <col min="11" max="11" width="7.6640625" style="6" customWidth="1"/>
    <col min="12" max="12" width="10.88671875" style="6" customWidth="1"/>
    <col min="13" max="14" width="8.6640625" style="6" customWidth="1"/>
    <col min="15" max="15" width="8" style="6" customWidth="1"/>
    <col min="16" max="16" width="6.88671875" style="6" customWidth="1"/>
    <col min="17" max="20" width="8.88671875" style="6" customWidth="1"/>
    <col min="21" max="16384" width="8.88671875" style="6"/>
  </cols>
  <sheetData>
    <row r="1" spans="1:74" ht="15.75">
      <c r="A1" s="1"/>
      <c r="B1" s="1"/>
      <c r="C1" s="1"/>
      <c r="D1" s="1"/>
      <c r="E1" s="1"/>
      <c r="F1" s="2" t="s">
        <v>0</v>
      </c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3" t="s">
        <v>0</v>
      </c>
      <c r="T1" s="1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</row>
    <row r="2" spans="1:74" s="76" customFormat="1" ht="12.75">
      <c r="A2" s="72" t="s">
        <v>1</v>
      </c>
      <c r="B2" s="73"/>
      <c r="C2" s="73"/>
      <c r="D2" s="72" t="s">
        <v>72</v>
      </c>
      <c r="E2" s="73"/>
      <c r="F2" s="72" t="s">
        <v>0</v>
      </c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4"/>
      <c r="V2" s="74"/>
      <c r="W2" s="74"/>
      <c r="X2" s="74"/>
      <c r="Y2" s="74"/>
      <c r="Z2" s="74"/>
      <c r="AA2" s="74"/>
      <c r="AB2" s="74"/>
      <c r="AC2" s="74"/>
      <c r="AD2" s="74"/>
      <c r="AE2" s="74"/>
      <c r="AF2" s="74"/>
      <c r="AG2" s="74"/>
      <c r="AH2" s="74"/>
      <c r="AI2" s="74"/>
      <c r="AJ2" s="74"/>
      <c r="AK2" s="74"/>
      <c r="AL2" s="74"/>
      <c r="AM2" s="74"/>
      <c r="AN2" s="74"/>
      <c r="AO2" s="74"/>
      <c r="AP2" s="74"/>
      <c r="AQ2" s="74"/>
      <c r="AR2" s="74"/>
      <c r="AS2" s="74"/>
      <c r="AT2" s="74"/>
      <c r="AU2" s="74"/>
      <c r="AV2" s="74"/>
      <c r="AW2" s="74"/>
      <c r="AX2" s="74"/>
      <c r="AY2" s="74"/>
      <c r="AZ2" s="74"/>
      <c r="BA2" s="74"/>
      <c r="BB2" s="74"/>
      <c r="BC2" s="74"/>
      <c r="BD2" s="74"/>
      <c r="BE2" s="75"/>
      <c r="BF2" s="75"/>
      <c r="BG2" s="75"/>
      <c r="BH2" s="75"/>
      <c r="BI2" s="75"/>
      <c r="BJ2" s="75"/>
      <c r="BK2" s="75"/>
      <c r="BL2" s="75"/>
      <c r="BM2" s="75"/>
      <c r="BN2" s="75"/>
      <c r="BO2" s="75"/>
      <c r="BP2" s="75"/>
      <c r="BQ2" s="75"/>
      <c r="BR2" s="75"/>
      <c r="BS2" s="75"/>
      <c r="BT2" s="75"/>
      <c r="BU2" s="75"/>
      <c r="BV2" s="75"/>
    </row>
    <row r="3" spans="1:74" s="76" customFormat="1" ht="8.1" customHeight="1">
      <c r="A3" s="72"/>
      <c r="B3" s="73"/>
      <c r="C3" s="73"/>
      <c r="D3" s="72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4"/>
      <c r="V3" s="74"/>
      <c r="W3" s="74"/>
      <c r="X3" s="74"/>
      <c r="Y3" s="74"/>
      <c r="Z3" s="74"/>
      <c r="AA3" s="74"/>
      <c r="AB3" s="74"/>
      <c r="AC3" s="74"/>
      <c r="AD3" s="74"/>
      <c r="AE3" s="74"/>
      <c r="AF3" s="74"/>
      <c r="AG3" s="74"/>
      <c r="AH3" s="74"/>
      <c r="AI3" s="74"/>
      <c r="AJ3" s="74"/>
      <c r="AK3" s="74"/>
      <c r="AL3" s="74"/>
      <c r="AM3" s="74"/>
      <c r="AN3" s="74"/>
      <c r="AO3" s="74"/>
      <c r="AP3" s="74"/>
      <c r="AQ3" s="74"/>
      <c r="AR3" s="74"/>
      <c r="AS3" s="74"/>
      <c r="AT3" s="74"/>
      <c r="AU3" s="74"/>
      <c r="AV3" s="74"/>
      <c r="AW3" s="74"/>
      <c r="AX3" s="74"/>
      <c r="AY3" s="74"/>
      <c r="AZ3" s="74"/>
      <c r="BA3" s="74"/>
      <c r="BB3" s="74"/>
      <c r="BC3" s="74"/>
      <c r="BD3" s="74"/>
      <c r="BE3" s="75"/>
      <c r="BF3" s="75"/>
      <c r="BG3" s="75"/>
      <c r="BH3" s="75"/>
      <c r="BI3" s="75"/>
      <c r="BJ3" s="75"/>
      <c r="BK3" s="75"/>
      <c r="BL3" s="75"/>
      <c r="BM3" s="75"/>
      <c r="BN3" s="75"/>
      <c r="BO3" s="75"/>
      <c r="BP3" s="75"/>
      <c r="BQ3" s="75"/>
      <c r="BR3" s="75"/>
      <c r="BS3" s="75"/>
      <c r="BT3" s="75"/>
      <c r="BU3" s="75"/>
      <c r="BV3" s="75"/>
    </row>
    <row r="4" spans="1:74" s="76" customFormat="1" ht="12.75">
      <c r="A4" s="72" t="s">
        <v>3</v>
      </c>
      <c r="B4" s="73"/>
      <c r="C4" s="73"/>
      <c r="D4" s="3" t="s">
        <v>4</v>
      </c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4"/>
      <c r="V4" s="74"/>
      <c r="W4" s="74"/>
      <c r="X4" s="74"/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4"/>
      <c r="AO4" s="74"/>
      <c r="AP4" s="74"/>
      <c r="AQ4" s="74"/>
      <c r="AR4" s="74"/>
      <c r="AS4" s="74"/>
      <c r="AT4" s="74"/>
      <c r="AU4" s="74"/>
      <c r="AV4" s="74"/>
      <c r="AW4" s="74"/>
      <c r="AX4" s="74"/>
      <c r="AY4" s="74"/>
      <c r="AZ4" s="74"/>
      <c r="BA4" s="74"/>
      <c r="BB4" s="74"/>
      <c r="BC4" s="74"/>
      <c r="BD4" s="74"/>
      <c r="BE4" s="75"/>
      <c r="BF4" s="75"/>
      <c r="BG4" s="75"/>
      <c r="BH4" s="75"/>
      <c r="BI4" s="75"/>
      <c r="BJ4" s="75"/>
      <c r="BK4" s="75"/>
      <c r="BL4" s="75"/>
      <c r="BM4" s="75"/>
      <c r="BN4" s="75"/>
      <c r="BO4" s="75"/>
      <c r="BP4" s="75"/>
      <c r="BQ4" s="75"/>
      <c r="BR4" s="75"/>
      <c r="BS4" s="75"/>
      <c r="BT4" s="75"/>
      <c r="BU4" s="75"/>
      <c r="BV4" s="75"/>
    </row>
    <row r="5" spans="1:74" s="76" customFormat="1" ht="8.1" customHeight="1">
      <c r="A5" s="72"/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4"/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  <c r="AG5" s="74"/>
      <c r="AH5" s="74"/>
      <c r="AI5" s="74"/>
      <c r="AJ5" s="74"/>
      <c r="AK5" s="74"/>
      <c r="AL5" s="74"/>
      <c r="AM5" s="74"/>
      <c r="AN5" s="74"/>
      <c r="AO5" s="74"/>
      <c r="AP5" s="74"/>
      <c r="AQ5" s="74"/>
      <c r="AR5" s="74"/>
      <c r="AS5" s="74"/>
      <c r="AT5" s="74"/>
      <c r="AU5" s="74"/>
      <c r="AV5" s="74"/>
      <c r="AW5" s="74"/>
      <c r="AX5" s="74"/>
      <c r="AY5" s="74"/>
      <c r="AZ5" s="74"/>
      <c r="BA5" s="74"/>
      <c r="BB5" s="74"/>
      <c r="BC5" s="74"/>
      <c r="BD5" s="74"/>
      <c r="BE5" s="75"/>
      <c r="BF5" s="75"/>
      <c r="BG5" s="75"/>
      <c r="BH5" s="75"/>
      <c r="BI5" s="75"/>
      <c r="BJ5" s="75"/>
      <c r="BK5" s="75"/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</row>
    <row r="6" spans="1:74" s="76" customFormat="1" ht="12.75">
      <c r="A6" s="72" t="s">
        <v>73</v>
      </c>
      <c r="B6" s="73"/>
      <c r="C6" s="73"/>
      <c r="D6" s="72" t="s">
        <v>135</v>
      </c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4"/>
      <c r="V6" s="74"/>
      <c r="W6" s="74"/>
      <c r="X6" s="74"/>
      <c r="Y6" s="74"/>
      <c r="Z6" s="74"/>
      <c r="AA6" s="74"/>
      <c r="AB6" s="74"/>
      <c r="AC6" s="74"/>
      <c r="AD6" s="74"/>
      <c r="AE6" s="74"/>
      <c r="AF6" s="74"/>
      <c r="AG6" s="74"/>
      <c r="AH6" s="74"/>
      <c r="AI6" s="74"/>
      <c r="AJ6" s="74"/>
      <c r="AK6" s="74"/>
      <c r="AL6" s="74"/>
      <c r="AM6" s="74"/>
      <c r="AN6" s="74"/>
      <c r="AO6" s="74"/>
      <c r="AP6" s="74"/>
      <c r="AQ6" s="74"/>
      <c r="AR6" s="74"/>
      <c r="AS6" s="74"/>
      <c r="AT6" s="74"/>
      <c r="AU6" s="74"/>
      <c r="AV6" s="74"/>
      <c r="AW6" s="74"/>
      <c r="AX6" s="74"/>
      <c r="AY6" s="74"/>
      <c r="AZ6" s="74"/>
      <c r="BA6" s="74"/>
      <c r="BB6" s="74"/>
      <c r="BC6" s="74"/>
      <c r="BD6" s="74"/>
      <c r="BE6" s="75"/>
      <c r="BF6" s="75"/>
      <c r="BG6" s="75"/>
      <c r="BH6" s="75"/>
      <c r="BI6" s="75"/>
      <c r="BJ6" s="75"/>
      <c r="BK6" s="75"/>
      <c r="BL6" s="75"/>
      <c r="BM6" s="75"/>
      <c r="BN6" s="75"/>
      <c r="BO6" s="75"/>
      <c r="BP6" s="75"/>
      <c r="BQ6" s="75"/>
      <c r="BR6" s="75"/>
      <c r="BS6" s="75"/>
      <c r="BT6" s="75"/>
      <c r="BU6" s="75"/>
      <c r="BV6" s="75"/>
    </row>
    <row r="7" spans="1:74" s="76" customFormat="1" ht="8.1" customHeight="1">
      <c r="A7" s="72"/>
      <c r="B7" s="73"/>
      <c r="C7" s="73"/>
      <c r="D7" s="72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4"/>
      <c r="V7" s="74"/>
      <c r="W7" s="74"/>
      <c r="X7" s="74"/>
      <c r="Y7" s="74"/>
      <c r="Z7" s="74"/>
      <c r="AA7" s="74"/>
      <c r="AB7" s="74"/>
      <c r="AC7" s="74"/>
      <c r="AD7" s="74"/>
      <c r="AE7" s="74"/>
      <c r="AF7" s="74"/>
      <c r="AG7" s="74"/>
      <c r="AH7" s="74"/>
      <c r="AI7" s="74"/>
      <c r="AJ7" s="74"/>
      <c r="AK7" s="74"/>
      <c r="AL7" s="74"/>
      <c r="AM7" s="74"/>
      <c r="AN7" s="74"/>
      <c r="AO7" s="74"/>
      <c r="AP7" s="74"/>
      <c r="AQ7" s="74"/>
      <c r="AR7" s="74"/>
      <c r="AS7" s="74"/>
      <c r="AT7" s="74"/>
      <c r="AU7" s="74"/>
      <c r="AV7" s="74"/>
      <c r="AW7" s="74"/>
      <c r="AX7" s="74"/>
      <c r="AY7" s="74"/>
      <c r="AZ7" s="74"/>
      <c r="BA7" s="74"/>
      <c r="BB7" s="74"/>
      <c r="BC7" s="74"/>
      <c r="BD7" s="74"/>
      <c r="BE7" s="75"/>
      <c r="BF7" s="75"/>
      <c r="BG7" s="75"/>
      <c r="BH7" s="75"/>
      <c r="BI7" s="75"/>
      <c r="BJ7" s="75"/>
      <c r="BK7" s="75"/>
      <c r="BL7" s="75"/>
      <c r="BM7" s="75"/>
      <c r="BN7" s="75"/>
      <c r="BO7" s="75"/>
      <c r="BP7" s="75"/>
      <c r="BQ7" s="75"/>
      <c r="BR7" s="75"/>
      <c r="BS7" s="75"/>
      <c r="BT7" s="75"/>
      <c r="BU7" s="75"/>
      <c r="BV7" s="75"/>
    </row>
    <row r="8" spans="1:74" s="76" customFormat="1" ht="14.25">
      <c r="A8" s="72" t="s">
        <v>75</v>
      </c>
      <c r="B8" s="73"/>
      <c r="C8" s="73"/>
      <c r="D8" s="72" t="s">
        <v>62</v>
      </c>
      <c r="E8" s="192" t="s">
        <v>209</v>
      </c>
      <c r="F8" s="73"/>
      <c r="G8" s="73"/>
      <c r="H8" s="73"/>
      <c r="I8" s="73"/>
      <c r="J8" s="73"/>
      <c r="K8" s="73"/>
      <c r="L8" s="77"/>
      <c r="M8" s="77"/>
      <c r="N8" s="77"/>
      <c r="O8" s="77"/>
      <c r="P8" s="77"/>
      <c r="Q8" s="77"/>
      <c r="R8" s="77"/>
      <c r="S8" s="77"/>
      <c r="T8" s="73"/>
      <c r="U8" s="74"/>
      <c r="V8" s="74"/>
      <c r="W8" s="74"/>
      <c r="X8" s="74"/>
      <c r="Y8" s="74"/>
      <c r="Z8" s="74"/>
      <c r="AA8" s="74"/>
      <c r="AB8" s="74"/>
      <c r="AC8" s="74"/>
      <c r="AD8" s="74"/>
      <c r="AE8" s="74"/>
      <c r="AF8" s="74"/>
      <c r="AG8" s="74"/>
      <c r="AH8" s="74"/>
      <c r="AI8" s="74"/>
      <c r="AJ8" s="74"/>
      <c r="AK8" s="74"/>
      <c r="AL8" s="74"/>
      <c r="AM8" s="74"/>
      <c r="AN8" s="74"/>
      <c r="AO8" s="74"/>
      <c r="AP8" s="74"/>
      <c r="AQ8" s="74"/>
      <c r="AR8" s="74"/>
      <c r="AS8" s="74"/>
      <c r="AT8" s="74"/>
      <c r="AU8" s="74"/>
      <c r="AV8" s="74"/>
      <c r="AW8" s="74"/>
      <c r="AX8" s="74"/>
      <c r="AY8" s="74"/>
      <c r="AZ8" s="74"/>
      <c r="BA8" s="74"/>
      <c r="BB8" s="74"/>
      <c r="BC8" s="74"/>
      <c r="BD8" s="74"/>
      <c r="BE8" s="75"/>
      <c r="BF8" s="75"/>
      <c r="BG8" s="75"/>
      <c r="BH8" s="75"/>
      <c r="BI8" s="75"/>
      <c r="BJ8" s="75"/>
      <c r="BK8" s="75"/>
      <c r="BL8" s="75"/>
      <c r="BM8" s="75"/>
      <c r="BN8" s="75"/>
      <c r="BO8" s="75"/>
      <c r="BP8" s="75"/>
      <c r="BQ8" s="75"/>
      <c r="BR8" s="75"/>
      <c r="BS8" s="75"/>
      <c r="BT8" s="75"/>
      <c r="BU8" s="75"/>
      <c r="BV8" s="75"/>
    </row>
    <row r="9" spans="1:74" ht="15">
      <c r="A9" s="1"/>
      <c r="B9" s="1"/>
      <c r="C9" s="1"/>
      <c r="D9" s="1"/>
      <c r="E9" s="1"/>
      <c r="F9"/>
      <c r="G9"/>
      <c r="H9"/>
      <c r="I9"/>
      <c r="J9"/>
      <c r="K9" s="1"/>
      <c r="L9" s="1" t="s">
        <v>0</v>
      </c>
      <c r="M9" s="1"/>
      <c r="N9" s="1"/>
      <c r="O9" s="1"/>
      <c r="P9" s="1"/>
      <c r="Q9"/>
      <c r="R9"/>
      <c r="S9" s="1"/>
      <c r="T9" s="1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</row>
    <row r="10" spans="1:74" ht="15.75" thickBot="1">
      <c r="A10" s="1"/>
      <c r="B10" s="1"/>
      <c r="C10" s="1"/>
      <c r="D10" s="1"/>
      <c r="E10" s="1"/>
      <c r="F10"/>
      <c r="G10"/>
      <c r="H10"/>
      <c r="I10"/>
      <c r="J10"/>
      <c r="K10" s="1"/>
      <c r="L10" s="1"/>
      <c r="M10" s="1"/>
      <c r="N10" s="1"/>
      <c r="O10" s="1"/>
      <c r="P10" s="1"/>
      <c r="Q10"/>
      <c r="R10"/>
      <c r="S10" s="1"/>
      <c r="T10" s="1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</row>
    <row r="11" spans="1:74" ht="12.75" thickTop="1" thickBot="1">
      <c r="A11" s="1"/>
      <c r="B11" s="78" t="s">
        <v>9</v>
      </c>
      <c r="C11" s="79"/>
      <c r="D11" s="79"/>
      <c r="E11" s="79"/>
      <c r="F11" s="79"/>
      <c r="G11" s="79"/>
      <c r="H11" s="79"/>
      <c r="I11" s="79"/>
      <c r="J11" s="80"/>
      <c r="K11" s="1"/>
      <c r="L11" s="1"/>
      <c r="M11" s="1"/>
      <c r="N11" s="1"/>
      <c r="O11" s="1"/>
      <c r="P11" s="1"/>
      <c r="Q11" s="78" t="s">
        <v>9</v>
      </c>
      <c r="R11" s="80"/>
      <c r="S11" s="1"/>
      <c r="T11" s="1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</row>
    <row r="12" spans="1:74" ht="12" thickTop="1">
      <c r="A12" s="1"/>
      <c r="B12" s="81"/>
      <c r="C12" s="1"/>
      <c r="D12" s="1"/>
      <c r="E12" s="1"/>
      <c r="F12" s="1"/>
      <c r="G12" s="1"/>
      <c r="H12" s="1"/>
      <c r="I12" s="1"/>
      <c r="J12" s="82"/>
      <c r="K12" s="1"/>
      <c r="L12" s="1"/>
      <c r="M12" s="1"/>
      <c r="N12" s="1"/>
      <c r="O12" s="1"/>
      <c r="P12" s="1"/>
      <c r="Q12" s="81"/>
      <c r="R12" s="82"/>
      <c r="S12" s="1"/>
      <c r="T12" s="1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</row>
    <row r="13" spans="1:74">
      <c r="A13" s="1"/>
      <c r="B13" s="83" t="s">
        <v>10</v>
      </c>
      <c r="C13" s="84" t="s">
        <v>11</v>
      </c>
      <c r="D13" s="85" t="s">
        <v>12</v>
      </c>
      <c r="E13" s="84" t="s">
        <v>13</v>
      </c>
      <c r="F13" s="85" t="s">
        <v>14</v>
      </c>
      <c r="G13" s="86" t="s">
        <v>15</v>
      </c>
      <c r="H13" s="86" t="s">
        <v>16</v>
      </c>
      <c r="I13" s="86" t="s">
        <v>17</v>
      </c>
      <c r="J13" s="87" t="s">
        <v>18</v>
      </c>
      <c r="K13" s="84" t="s">
        <v>19</v>
      </c>
      <c r="L13" s="84" t="s">
        <v>20</v>
      </c>
      <c r="M13" s="85" t="s">
        <v>21</v>
      </c>
      <c r="N13" s="85" t="s">
        <v>22</v>
      </c>
      <c r="O13" s="85" t="s">
        <v>23</v>
      </c>
      <c r="P13" s="85" t="s">
        <v>24</v>
      </c>
      <c r="Q13" s="88" t="s">
        <v>25</v>
      </c>
      <c r="R13" s="87" t="s">
        <v>26</v>
      </c>
      <c r="S13" s="88" t="s">
        <v>27</v>
      </c>
      <c r="T13" s="21" t="s">
        <v>28</v>
      </c>
      <c r="U13" s="21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</row>
    <row r="14" spans="1:74">
      <c r="A14" s="89"/>
      <c r="B14" s="90" t="s">
        <v>0</v>
      </c>
      <c r="C14" s="91"/>
      <c r="D14" s="92" t="s">
        <v>0</v>
      </c>
      <c r="E14" s="92" t="s">
        <v>0</v>
      </c>
      <c r="F14" s="92" t="s">
        <v>0</v>
      </c>
      <c r="G14" s="93"/>
      <c r="H14" s="93" t="s">
        <v>0</v>
      </c>
      <c r="I14" s="239" t="s">
        <v>29</v>
      </c>
      <c r="J14" s="240"/>
      <c r="K14" s="94" t="s">
        <v>0</v>
      </c>
      <c r="L14" s="89"/>
      <c r="M14" s="94"/>
      <c r="N14" s="94"/>
      <c r="O14" s="94" t="s">
        <v>30</v>
      </c>
      <c r="P14" s="94"/>
      <c r="Q14" s="95"/>
      <c r="R14" s="96"/>
      <c r="S14" s="97"/>
      <c r="T14" s="97"/>
      <c r="U14" s="31"/>
      <c r="V14" s="31"/>
      <c r="W14" s="31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</row>
    <row r="15" spans="1:74">
      <c r="A15" s="98"/>
      <c r="B15" s="99" t="s">
        <v>31</v>
      </c>
      <c r="C15" s="93" t="s">
        <v>31</v>
      </c>
      <c r="D15" s="93" t="s">
        <v>32</v>
      </c>
      <c r="E15" s="93" t="s">
        <v>76</v>
      </c>
      <c r="F15" s="93" t="s">
        <v>0</v>
      </c>
      <c r="G15" s="93"/>
      <c r="H15" s="93" t="s">
        <v>0</v>
      </c>
      <c r="I15" s="241"/>
      <c r="J15" s="242"/>
      <c r="K15" s="100" t="s">
        <v>34</v>
      </c>
      <c r="L15" s="101" t="s">
        <v>35</v>
      </c>
      <c r="M15" s="101" t="s">
        <v>36</v>
      </c>
      <c r="N15" s="101" t="s">
        <v>37</v>
      </c>
      <c r="O15" s="101" t="s">
        <v>38</v>
      </c>
      <c r="P15" s="89" t="s">
        <v>39</v>
      </c>
      <c r="Q15" s="90" t="s">
        <v>40</v>
      </c>
      <c r="R15" s="102" t="s">
        <v>41</v>
      </c>
      <c r="S15" s="97" t="s">
        <v>42</v>
      </c>
      <c r="T15" s="103" t="s">
        <v>43</v>
      </c>
      <c r="U15" s="31"/>
      <c r="V15" s="31"/>
      <c r="W15" s="31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</row>
    <row r="16" spans="1:74" ht="12" thickBot="1">
      <c r="A16" s="104" t="s">
        <v>44</v>
      </c>
      <c r="B16" s="105" t="s">
        <v>45</v>
      </c>
      <c r="C16" s="106" t="s">
        <v>77</v>
      </c>
      <c r="D16" s="106" t="s">
        <v>47</v>
      </c>
      <c r="E16" s="106" t="s">
        <v>48</v>
      </c>
      <c r="F16" s="106" t="s">
        <v>49</v>
      </c>
      <c r="G16" s="106" t="s">
        <v>50</v>
      </c>
      <c r="H16" s="106" t="s">
        <v>51</v>
      </c>
      <c r="I16" s="107" t="s">
        <v>52</v>
      </c>
      <c r="J16" s="108" t="s">
        <v>53</v>
      </c>
      <c r="K16" s="109" t="s">
        <v>54</v>
      </c>
      <c r="L16" s="110" t="s">
        <v>212</v>
      </c>
      <c r="M16" s="111" t="s">
        <v>55</v>
      </c>
      <c r="N16" s="111" t="s">
        <v>56</v>
      </c>
      <c r="O16" s="111" t="s">
        <v>57</v>
      </c>
      <c r="P16" s="112" t="s">
        <v>78</v>
      </c>
      <c r="Q16" s="113" t="s">
        <v>59</v>
      </c>
      <c r="R16" s="114" t="s">
        <v>59</v>
      </c>
      <c r="S16" s="109" t="s">
        <v>60</v>
      </c>
      <c r="T16" s="111" t="s">
        <v>61</v>
      </c>
      <c r="U16" s="31"/>
      <c r="V16" s="31"/>
      <c r="W16" s="31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</row>
    <row r="17" spans="1:74" ht="22.5" thickTop="1">
      <c r="A17" s="115">
        <v>1</v>
      </c>
      <c r="B17" s="116" t="s">
        <v>63</v>
      </c>
      <c r="C17" s="121" t="s">
        <v>136</v>
      </c>
      <c r="D17" s="117" t="s">
        <v>137</v>
      </c>
      <c r="E17" s="117" t="s">
        <v>63</v>
      </c>
      <c r="F17" s="196">
        <v>50000</v>
      </c>
      <c r="G17" s="193">
        <v>0</v>
      </c>
      <c r="H17" s="193">
        <f>+L55</f>
        <v>0</v>
      </c>
      <c r="I17" s="220" t="s">
        <v>63</v>
      </c>
      <c r="J17" s="193">
        <v>0</v>
      </c>
      <c r="K17" s="195">
        <f t="shared" ref="K17:K41" si="0">(+F17+G17+H17+J17)</f>
        <v>50000</v>
      </c>
      <c r="L17" s="195">
        <f>ROUND((K17*0.3077),0)</f>
        <v>15385</v>
      </c>
      <c r="M17" s="195">
        <v>0</v>
      </c>
      <c r="N17" s="195">
        <v>0</v>
      </c>
      <c r="O17" s="195">
        <f>ROUND((K17*0.0145),0)</f>
        <v>725</v>
      </c>
      <c r="P17" s="195">
        <v>0</v>
      </c>
      <c r="Q17" s="199">
        <v>0</v>
      </c>
      <c r="R17" s="199">
        <v>0</v>
      </c>
      <c r="S17" s="195">
        <f t="shared" ref="S17:S41" si="1">+L17+M17+N17+O17+P17+Q17+R17</f>
        <v>16110</v>
      </c>
      <c r="T17" s="195">
        <f t="shared" ref="T17:T41" si="2">+K17+S17</f>
        <v>66110</v>
      </c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</row>
    <row r="18" spans="1:74">
      <c r="A18" s="115">
        <f t="shared" ref="A18:A41" si="3">A17+1</f>
        <v>2</v>
      </c>
      <c r="B18" s="120" t="s">
        <v>63</v>
      </c>
      <c r="C18" s="122" t="s">
        <v>85</v>
      </c>
      <c r="D18" s="122" t="s">
        <v>138</v>
      </c>
      <c r="E18" s="122" t="s">
        <v>63</v>
      </c>
      <c r="F18" s="200">
        <v>70183</v>
      </c>
      <c r="G18" s="206">
        <v>0</v>
      </c>
      <c r="H18" s="193">
        <f t="shared" ref="H18:H41" si="4">+L56</f>
        <v>0</v>
      </c>
      <c r="I18" s="207" t="s">
        <v>63</v>
      </c>
      <c r="J18" s="193">
        <v>0</v>
      </c>
      <c r="K18" s="195">
        <f t="shared" si="0"/>
        <v>70183</v>
      </c>
      <c r="L18" s="195">
        <f>ROUND((K18*0.3077),0)</f>
        <v>21595</v>
      </c>
      <c r="M18" s="195">
        <v>495</v>
      </c>
      <c r="N18" s="195">
        <v>0</v>
      </c>
      <c r="O18" s="195">
        <f t="shared" ref="O18:O41" si="5">ROUND((K18*0.0145),0)</f>
        <v>1018</v>
      </c>
      <c r="P18" s="195">
        <v>187</v>
      </c>
      <c r="Q18" s="203">
        <v>21918</v>
      </c>
      <c r="R18" s="203">
        <v>0</v>
      </c>
      <c r="S18" s="195">
        <f t="shared" si="1"/>
        <v>45213</v>
      </c>
      <c r="T18" s="195">
        <f t="shared" si="2"/>
        <v>115396</v>
      </c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</row>
    <row r="19" spans="1:74">
      <c r="A19" s="115">
        <f t="shared" si="3"/>
        <v>3</v>
      </c>
      <c r="B19" s="115"/>
      <c r="C19" s="149"/>
      <c r="D19" s="152"/>
      <c r="E19" s="152"/>
      <c r="F19" s="125">
        <v>0</v>
      </c>
      <c r="G19" s="125">
        <v>0</v>
      </c>
      <c r="H19" s="126">
        <f t="shared" si="4"/>
        <v>0</v>
      </c>
      <c r="I19" s="156"/>
      <c r="J19" s="128">
        <v>0</v>
      </c>
      <c r="K19" s="119">
        <f t="shared" si="0"/>
        <v>0</v>
      </c>
      <c r="L19" s="119">
        <f t="shared" ref="L19:L41" si="6">ROUND((K19*0.2943),0)</f>
        <v>0</v>
      </c>
      <c r="M19" s="119">
        <v>0</v>
      </c>
      <c r="N19" s="119">
        <v>0</v>
      </c>
      <c r="O19" s="119">
        <f t="shared" si="5"/>
        <v>0</v>
      </c>
      <c r="P19" s="119">
        <v>0</v>
      </c>
      <c r="Q19" s="119">
        <v>0</v>
      </c>
      <c r="R19" s="119">
        <v>0</v>
      </c>
      <c r="S19" s="119">
        <f t="shared" si="1"/>
        <v>0</v>
      </c>
      <c r="T19" s="119">
        <f t="shared" si="2"/>
        <v>0</v>
      </c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</row>
    <row r="20" spans="1:74">
      <c r="A20" s="115">
        <f t="shared" si="3"/>
        <v>4</v>
      </c>
      <c r="B20" s="115"/>
      <c r="C20" s="152"/>
      <c r="D20" s="152"/>
      <c r="E20" s="152"/>
      <c r="F20" s="125">
        <v>0</v>
      </c>
      <c r="G20" s="125">
        <v>0</v>
      </c>
      <c r="H20" s="126">
        <f t="shared" si="4"/>
        <v>0</v>
      </c>
      <c r="I20" s="156"/>
      <c r="J20" s="128">
        <v>0</v>
      </c>
      <c r="K20" s="119">
        <f t="shared" si="0"/>
        <v>0</v>
      </c>
      <c r="L20" s="119">
        <f t="shared" si="6"/>
        <v>0</v>
      </c>
      <c r="M20" s="119">
        <v>0</v>
      </c>
      <c r="N20" s="119">
        <v>0</v>
      </c>
      <c r="O20" s="119">
        <f t="shared" si="5"/>
        <v>0</v>
      </c>
      <c r="P20" s="119">
        <v>0</v>
      </c>
      <c r="Q20" s="119">
        <v>0</v>
      </c>
      <c r="R20" s="119">
        <v>0</v>
      </c>
      <c r="S20" s="119">
        <f t="shared" si="1"/>
        <v>0</v>
      </c>
      <c r="T20" s="119">
        <f t="shared" si="2"/>
        <v>0</v>
      </c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</row>
    <row r="21" spans="1:74">
      <c r="A21" s="115">
        <f t="shared" si="3"/>
        <v>5</v>
      </c>
      <c r="B21" s="115"/>
      <c r="C21" s="152"/>
      <c r="D21" s="152"/>
      <c r="E21" s="152"/>
      <c r="F21" s="125">
        <v>0</v>
      </c>
      <c r="G21" s="125">
        <v>0</v>
      </c>
      <c r="H21" s="126">
        <f t="shared" si="4"/>
        <v>0</v>
      </c>
      <c r="I21" s="156"/>
      <c r="J21" s="128">
        <v>0</v>
      </c>
      <c r="K21" s="119">
        <f t="shared" si="0"/>
        <v>0</v>
      </c>
      <c r="L21" s="119">
        <f t="shared" si="6"/>
        <v>0</v>
      </c>
      <c r="M21" s="119">
        <v>0</v>
      </c>
      <c r="N21" s="119">
        <v>0</v>
      </c>
      <c r="O21" s="119">
        <f t="shared" si="5"/>
        <v>0</v>
      </c>
      <c r="P21" s="119">
        <v>0</v>
      </c>
      <c r="Q21" s="119">
        <v>0</v>
      </c>
      <c r="R21" s="119">
        <v>0</v>
      </c>
      <c r="S21" s="119">
        <f t="shared" si="1"/>
        <v>0</v>
      </c>
      <c r="T21" s="119">
        <f t="shared" si="2"/>
        <v>0</v>
      </c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</row>
    <row r="22" spans="1:74">
      <c r="A22" s="115">
        <f t="shared" si="3"/>
        <v>6</v>
      </c>
      <c r="B22" s="115"/>
      <c r="C22" s="152"/>
      <c r="D22" s="152"/>
      <c r="E22" s="152"/>
      <c r="F22" s="125">
        <v>0</v>
      </c>
      <c r="G22" s="125">
        <v>0</v>
      </c>
      <c r="H22" s="126">
        <f t="shared" si="4"/>
        <v>0</v>
      </c>
      <c r="I22" s="156"/>
      <c r="J22" s="128">
        <v>0</v>
      </c>
      <c r="K22" s="119">
        <f t="shared" si="0"/>
        <v>0</v>
      </c>
      <c r="L22" s="119">
        <f t="shared" si="6"/>
        <v>0</v>
      </c>
      <c r="M22" s="119">
        <v>0</v>
      </c>
      <c r="N22" s="119">
        <v>0</v>
      </c>
      <c r="O22" s="119">
        <f t="shared" si="5"/>
        <v>0</v>
      </c>
      <c r="P22" s="119">
        <v>0</v>
      </c>
      <c r="Q22" s="119">
        <v>0</v>
      </c>
      <c r="R22" s="119">
        <v>0</v>
      </c>
      <c r="S22" s="119">
        <f t="shared" si="1"/>
        <v>0</v>
      </c>
      <c r="T22" s="119">
        <f t="shared" si="2"/>
        <v>0</v>
      </c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</row>
    <row r="23" spans="1:74">
      <c r="A23" s="115">
        <f t="shared" si="3"/>
        <v>7</v>
      </c>
      <c r="B23" s="115"/>
      <c r="C23" s="152"/>
      <c r="D23" s="152"/>
      <c r="E23" s="152"/>
      <c r="F23" s="125">
        <v>0</v>
      </c>
      <c r="G23" s="125">
        <v>0</v>
      </c>
      <c r="H23" s="126">
        <f t="shared" si="4"/>
        <v>0</v>
      </c>
      <c r="I23" s="156"/>
      <c r="J23" s="128">
        <v>0</v>
      </c>
      <c r="K23" s="119">
        <f t="shared" si="0"/>
        <v>0</v>
      </c>
      <c r="L23" s="119">
        <f t="shared" si="6"/>
        <v>0</v>
      </c>
      <c r="M23" s="119">
        <v>0</v>
      </c>
      <c r="N23" s="119">
        <v>0</v>
      </c>
      <c r="O23" s="119">
        <f t="shared" si="5"/>
        <v>0</v>
      </c>
      <c r="P23" s="119">
        <v>0</v>
      </c>
      <c r="Q23" s="119">
        <v>0</v>
      </c>
      <c r="R23" s="119">
        <v>0</v>
      </c>
      <c r="S23" s="119">
        <f t="shared" si="1"/>
        <v>0</v>
      </c>
      <c r="T23" s="119">
        <f t="shared" si="2"/>
        <v>0</v>
      </c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</row>
    <row r="24" spans="1:74">
      <c r="A24" s="115">
        <f t="shared" si="3"/>
        <v>8</v>
      </c>
      <c r="B24" s="115"/>
      <c r="C24" s="152"/>
      <c r="D24" s="152"/>
      <c r="E24" s="152"/>
      <c r="F24" s="125">
        <v>0</v>
      </c>
      <c r="G24" s="125">
        <v>0</v>
      </c>
      <c r="H24" s="126">
        <f t="shared" si="4"/>
        <v>0</v>
      </c>
      <c r="I24" s="156"/>
      <c r="J24" s="128">
        <v>0</v>
      </c>
      <c r="K24" s="119">
        <f t="shared" si="0"/>
        <v>0</v>
      </c>
      <c r="L24" s="119">
        <f t="shared" si="6"/>
        <v>0</v>
      </c>
      <c r="M24" s="119">
        <v>0</v>
      </c>
      <c r="N24" s="119">
        <v>0</v>
      </c>
      <c r="O24" s="119">
        <f t="shared" si="5"/>
        <v>0</v>
      </c>
      <c r="P24" s="119">
        <v>0</v>
      </c>
      <c r="Q24" s="119">
        <v>0</v>
      </c>
      <c r="R24" s="119">
        <v>0</v>
      </c>
      <c r="S24" s="119">
        <f t="shared" si="1"/>
        <v>0</v>
      </c>
      <c r="T24" s="119">
        <f t="shared" si="2"/>
        <v>0</v>
      </c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</row>
    <row r="25" spans="1:74">
      <c r="A25" s="115">
        <f t="shared" si="3"/>
        <v>9</v>
      </c>
      <c r="B25" s="115"/>
      <c r="C25" s="152"/>
      <c r="D25" s="152"/>
      <c r="E25" s="152"/>
      <c r="F25" s="125">
        <v>0</v>
      </c>
      <c r="G25" s="125">
        <v>0</v>
      </c>
      <c r="H25" s="126">
        <f t="shared" si="4"/>
        <v>0</v>
      </c>
      <c r="I25" s="156"/>
      <c r="J25" s="128">
        <v>0</v>
      </c>
      <c r="K25" s="119">
        <f t="shared" si="0"/>
        <v>0</v>
      </c>
      <c r="L25" s="119">
        <f t="shared" si="6"/>
        <v>0</v>
      </c>
      <c r="M25" s="119">
        <v>0</v>
      </c>
      <c r="N25" s="119">
        <v>0</v>
      </c>
      <c r="O25" s="119">
        <f t="shared" si="5"/>
        <v>0</v>
      </c>
      <c r="P25" s="119">
        <v>0</v>
      </c>
      <c r="Q25" s="119">
        <v>0</v>
      </c>
      <c r="R25" s="119">
        <v>0</v>
      </c>
      <c r="S25" s="119">
        <f t="shared" si="1"/>
        <v>0</v>
      </c>
      <c r="T25" s="119">
        <f t="shared" si="2"/>
        <v>0</v>
      </c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</row>
    <row r="26" spans="1:74">
      <c r="A26" s="115">
        <f t="shared" si="3"/>
        <v>10</v>
      </c>
      <c r="B26" s="115"/>
      <c r="C26" s="152"/>
      <c r="D26" s="152"/>
      <c r="E26" s="152"/>
      <c r="F26" s="125">
        <v>0</v>
      </c>
      <c r="G26" s="125">
        <v>0</v>
      </c>
      <c r="H26" s="126">
        <f t="shared" si="4"/>
        <v>0</v>
      </c>
      <c r="I26" s="156"/>
      <c r="J26" s="128">
        <v>0</v>
      </c>
      <c r="K26" s="119">
        <f t="shared" si="0"/>
        <v>0</v>
      </c>
      <c r="L26" s="119">
        <f t="shared" si="6"/>
        <v>0</v>
      </c>
      <c r="M26" s="119">
        <v>0</v>
      </c>
      <c r="N26" s="119">
        <v>0</v>
      </c>
      <c r="O26" s="119">
        <f t="shared" si="5"/>
        <v>0</v>
      </c>
      <c r="P26" s="119">
        <v>0</v>
      </c>
      <c r="Q26" s="119">
        <v>0</v>
      </c>
      <c r="R26" s="119">
        <v>0</v>
      </c>
      <c r="S26" s="119">
        <f t="shared" si="1"/>
        <v>0</v>
      </c>
      <c r="T26" s="119">
        <f t="shared" si="2"/>
        <v>0</v>
      </c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</row>
    <row r="27" spans="1:74">
      <c r="A27" s="115">
        <f t="shared" si="3"/>
        <v>11</v>
      </c>
      <c r="B27" s="115"/>
      <c r="C27" s="152"/>
      <c r="D27" s="152"/>
      <c r="E27" s="152"/>
      <c r="F27" s="125">
        <v>0</v>
      </c>
      <c r="G27" s="125">
        <v>0</v>
      </c>
      <c r="H27" s="126">
        <f t="shared" si="4"/>
        <v>0</v>
      </c>
      <c r="I27" s="156"/>
      <c r="J27" s="128">
        <v>0</v>
      </c>
      <c r="K27" s="119">
        <f t="shared" si="0"/>
        <v>0</v>
      </c>
      <c r="L27" s="119">
        <f t="shared" si="6"/>
        <v>0</v>
      </c>
      <c r="M27" s="119">
        <v>0</v>
      </c>
      <c r="N27" s="119">
        <v>0</v>
      </c>
      <c r="O27" s="119">
        <f t="shared" si="5"/>
        <v>0</v>
      </c>
      <c r="P27" s="119">
        <v>0</v>
      </c>
      <c r="Q27" s="119">
        <v>0</v>
      </c>
      <c r="R27" s="119">
        <v>0</v>
      </c>
      <c r="S27" s="119">
        <f t="shared" si="1"/>
        <v>0</v>
      </c>
      <c r="T27" s="119">
        <f t="shared" si="2"/>
        <v>0</v>
      </c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</row>
    <row r="28" spans="1:74">
      <c r="A28" s="115">
        <f t="shared" si="3"/>
        <v>12</v>
      </c>
      <c r="B28" s="115"/>
      <c r="C28" s="152"/>
      <c r="D28" s="152"/>
      <c r="E28" s="152"/>
      <c r="F28" s="125">
        <v>0</v>
      </c>
      <c r="G28" s="125">
        <v>0</v>
      </c>
      <c r="H28" s="126">
        <f t="shared" si="4"/>
        <v>0</v>
      </c>
      <c r="I28" s="156"/>
      <c r="J28" s="128">
        <v>0</v>
      </c>
      <c r="K28" s="119">
        <f t="shared" si="0"/>
        <v>0</v>
      </c>
      <c r="L28" s="119">
        <f t="shared" si="6"/>
        <v>0</v>
      </c>
      <c r="M28" s="119">
        <v>0</v>
      </c>
      <c r="N28" s="119">
        <v>0</v>
      </c>
      <c r="O28" s="119">
        <f t="shared" si="5"/>
        <v>0</v>
      </c>
      <c r="P28" s="119">
        <v>0</v>
      </c>
      <c r="Q28" s="119">
        <v>0</v>
      </c>
      <c r="R28" s="119">
        <v>0</v>
      </c>
      <c r="S28" s="119">
        <f t="shared" si="1"/>
        <v>0</v>
      </c>
      <c r="T28" s="119">
        <f t="shared" si="2"/>
        <v>0</v>
      </c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</row>
    <row r="29" spans="1:74">
      <c r="A29" s="115">
        <f t="shared" si="3"/>
        <v>13</v>
      </c>
      <c r="B29" s="115"/>
      <c r="C29" s="152"/>
      <c r="D29" s="152"/>
      <c r="E29" s="152"/>
      <c r="F29" s="125">
        <v>0</v>
      </c>
      <c r="G29" s="125">
        <v>0</v>
      </c>
      <c r="H29" s="126">
        <f t="shared" si="4"/>
        <v>0</v>
      </c>
      <c r="I29" s="156"/>
      <c r="J29" s="128">
        <v>0</v>
      </c>
      <c r="K29" s="119">
        <f t="shared" si="0"/>
        <v>0</v>
      </c>
      <c r="L29" s="119">
        <f t="shared" si="6"/>
        <v>0</v>
      </c>
      <c r="M29" s="119">
        <v>0</v>
      </c>
      <c r="N29" s="119">
        <v>0</v>
      </c>
      <c r="O29" s="119">
        <f t="shared" si="5"/>
        <v>0</v>
      </c>
      <c r="P29" s="119">
        <v>0</v>
      </c>
      <c r="Q29" s="119">
        <v>0</v>
      </c>
      <c r="R29" s="119">
        <v>0</v>
      </c>
      <c r="S29" s="119">
        <f t="shared" si="1"/>
        <v>0</v>
      </c>
      <c r="T29" s="119">
        <f t="shared" si="2"/>
        <v>0</v>
      </c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</row>
    <row r="30" spans="1:74">
      <c r="A30" s="115">
        <f t="shared" si="3"/>
        <v>14</v>
      </c>
      <c r="B30" s="115"/>
      <c r="C30" s="152"/>
      <c r="D30" s="152"/>
      <c r="E30" s="152"/>
      <c r="F30" s="125">
        <v>0</v>
      </c>
      <c r="G30" s="125">
        <v>0</v>
      </c>
      <c r="H30" s="126">
        <f t="shared" si="4"/>
        <v>0</v>
      </c>
      <c r="I30" s="156"/>
      <c r="J30" s="128">
        <v>0</v>
      </c>
      <c r="K30" s="119">
        <f t="shared" si="0"/>
        <v>0</v>
      </c>
      <c r="L30" s="119">
        <f t="shared" si="6"/>
        <v>0</v>
      </c>
      <c r="M30" s="119">
        <v>0</v>
      </c>
      <c r="N30" s="119">
        <v>0</v>
      </c>
      <c r="O30" s="119">
        <f t="shared" si="5"/>
        <v>0</v>
      </c>
      <c r="P30" s="119">
        <v>0</v>
      </c>
      <c r="Q30" s="119">
        <v>0</v>
      </c>
      <c r="R30" s="119">
        <v>0</v>
      </c>
      <c r="S30" s="119">
        <f t="shared" si="1"/>
        <v>0</v>
      </c>
      <c r="T30" s="119">
        <f t="shared" si="2"/>
        <v>0</v>
      </c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</row>
    <row r="31" spans="1:74">
      <c r="A31" s="115">
        <f t="shared" si="3"/>
        <v>15</v>
      </c>
      <c r="B31" s="115"/>
      <c r="C31" s="152"/>
      <c r="D31" s="152"/>
      <c r="E31" s="152"/>
      <c r="F31" s="125">
        <v>0</v>
      </c>
      <c r="G31" s="125">
        <v>0</v>
      </c>
      <c r="H31" s="126">
        <f t="shared" si="4"/>
        <v>0</v>
      </c>
      <c r="I31" s="156"/>
      <c r="J31" s="128">
        <v>0</v>
      </c>
      <c r="K31" s="119">
        <f t="shared" si="0"/>
        <v>0</v>
      </c>
      <c r="L31" s="119">
        <f t="shared" si="6"/>
        <v>0</v>
      </c>
      <c r="M31" s="119">
        <v>0</v>
      </c>
      <c r="N31" s="119">
        <v>0</v>
      </c>
      <c r="O31" s="119">
        <f t="shared" si="5"/>
        <v>0</v>
      </c>
      <c r="P31" s="119">
        <v>0</v>
      </c>
      <c r="Q31" s="119">
        <v>0</v>
      </c>
      <c r="R31" s="119">
        <v>0</v>
      </c>
      <c r="S31" s="119">
        <f t="shared" si="1"/>
        <v>0</v>
      </c>
      <c r="T31" s="119">
        <f t="shared" si="2"/>
        <v>0</v>
      </c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</row>
    <row r="32" spans="1:74">
      <c r="A32" s="115">
        <f t="shared" si="3"/>
        <v>16</v>
      </c>
      <c r="B32" s="115"/>
      <c r="C32" s="152"/>
      <c r="D32" s="152"/>
      <c r="E32" s="152"/>
      <c r="F32" s="125">
        <v>0</v>
      </c>
      <c r="G32" s="125">
        <v>0</v>
      </c>
      <c r="H32" s="126">
        <f t="shared" si="4"/>
        <v>0</v>
      </c>
      <c r="I32" s="156"/>
      <c r="J32" s="128">
        <v>0</v>
      </c>
      <c r="K32" s="119">
        <f t="shared" si="0"/>
        <v>0</v>
      </c>
      <c r="L32" s="119">
        <f t="shared" si="6"/>
        <v>0</v>
      </c>
      <c r="M32" s="119">
        <v>0</v>
      </c>
      <c r="N32" s="119">
        <v>0</v>
      </c>
      <c r="O32" s="119">
        <f t="shared" si="5"/>
        <v>0</v>
      </c>
      <c r="P32" s="119">
        <v>0</v>
      </c>
      <c r="Q32" s="119">
        <v>0</v>
      </c>
      <c r="R32" s="119">
        <v>0</v>
      </c>
      <c r="S32" s="119">
        <f t="shared" si="1"/>
        <v>0</v>
      </c>
      <c r="T32" s="119">
        <f t="shared" si="2"/>
        <v>0</v>
      </c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</row>
    <row r="33" spans="1:74">
      <c r="A33" s="115">
        <f t="shared" si="3"/>
        <v>17</v>
      </c>
      <c r="B33" s="115"/>
      <c r="C33" s="152"/>
      <c r="D33" s="152"/>
      <c r="E33" s="152"/>
      <c r="F33" s="125">
        <v>0</v>
      </c>
      <c r="G33" s="125">
        <v>0</v>
      </c>
      <c r="H33" s="126">
        <f t="shared" si="4"/>
        <v>0</v>
      </c>
      <c r="I33" s="156"/>
      <c r="J33" s="128">
        <v>0</v>
      </c>
      <c r="K33" s="119">
        <f t="shared" si="0"/>
        <v>0</v>
      </c>
      <c r="L33" s="119">
        <f t="shared" si="6"/>
        <v>0</v>
      </c>
      <c r="M33" s="119">
        <v>0</v>
      </c>
      <c r="N33" s="119">
        <v>0</v>
      </c>
      <c r="O33" s="119">
        <f t="shared" si="5"/>
        <v>0</v>
      </c>
      <c r="P33" s="119">
        <v>0</v>
      </c>
      <c r="Q33" s="119">
        <v>0</v>
      </c>
      <c r="R33" s="119">
        <v>0</v>
      </c>
      <c r="S33" s="119">
        <f t="shared" si="1"/>
        <v>0</v>
      </c>
      <c r="T33" s="119">
        <f t="shared" si="2"/>
        <v>0</v>
      </c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</row>
    <row r="34" spans="1:74">
      <c r="A34" s="115">
        <f t="shared" si="3"/>
        <v>18</v>
      </c>
      <c r="B34" s="115"/>
      <c r="C34" s="152"/>
      <c r="D34" s="152"/>
      <c r="E34" s="152"/>
      <c r="F34" s="125">
        <v>0</v>
      </c>
      <c r="G34" s="125">
        <v>0</v>
      </c>
      <c r="H34" s="126">
        <f t="shared" si="4"/>
        <v>0</v>
      </c>
      <c r="I34" s="156"/>
      <c r="J34" s="128">
        <v>0</v>
      </c>
      <c r="K34" s="119">
        <f t="shared" si="0"/>
        <v>0</v>
      </c>
      <c r="L34" s="119">
        <f t="shared" si="6"/>
        <v>0</v>
      </c>
      <c r="M34" s="119">
        <v>0</v>
      </c>
      <c r="N34" s="119">
        <v>0</v>
      </c>
      <c r="O34" s="119">
        <f t="shared" si="5"/>
        <v>0</v>
      </c>
      <c r="P34" s="119">
        <v>0</v>
      </c>
      <c r="Q34" s="119">
        <v>0</v>
      </c>
      <c r="R34" s="119">
        <v>0</v>
      </c>
      <c r="S34" s="119">
        <f t="shared" si="1"/>
        <v>0</v>
      </c>
      <c r="T34" s="119">
        <f t="shared" si="2"/>
        <v>0</v>
      </c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</row>
    <row r="35" spans="1:74">
      <c r="A35" s="115">
        <f t="shared" si="3"/>
        <v>19</v>
      </c>
      <c r="B35" s="115"/>
      <c r="C35" s="152"/>
      <c r="D35" s="152"/>
      <c r="E35" s="152"/>
      <c r="F35" s="125">
        <v>0</v>
      </c>
      <c r="G35" s="125">
        <v>0</v>
      </c>
      <c r="H35" s="126">
        <f t="shared" si="4"/>
        <v>0</v>
      </c>
      <c r="I35" s="156"/>
      <c r="J35" s="128">
        <v>0</v>
      </c>
      <c r="K35" s="119">
        <f t="shared" si="0"/>
        <v>0</v>
      </c>
      <c r="L35" s="119">
        <f t="shared" si="6"/>
        <v>0</v>
      </c>
      <c r="M35" s="119">
        <v>0</v>
      </c>
      <c r="N35" s="119">
        <v>0</v>
      </c>
      <c r="O35" s="119">
        <f t="shared" si="5"/>
        <v>0</v>
      </c>
      <c r="P35" s="119">
        <v>0</v>
      </c>
      <c r="Q35" s="119">
        <v>0</v>
      </c>
      <c r="R35" s="119">
        <v>0</v>
      </c>
      <c r="S35" s="119">
        <f t="shared" si="1"/>
        <v>0</v>
      </c>
      <c r="T35" s="119">
        <f t="shared" si="2"/>
        <v>0</v>
      </c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</row>
    <row r="36" spans="1:74">
      <c r="A36" s="115">
        <f t="shared" si="3"/>
        <v>20</v>
      </c>
      <c r="B36" s="115"/>
      <c r="C36" s="152"/>
      <c r="D36" s="152"/>
      <c r="E36" s="152"/>
      <c r="F36" s="125">
        <v>0</v>
      </c>
      <c r="G36" s="125">
        <v>0</v>
      </c>
      <c r="H36" s="126">
        <f t="shared" si="4"/>
        <v>0</v>
      </c>
      <c r="I36" s="156"/>
      <c r="J36" s="128">
        <v>0</v>
      </c>
      <c r="K36" s="119">
        <f t="shared" si="0"/>
        <v>0</v>
      </c>
      <c r="L36" s="119">
        <f t="shared" si="6"/>
        <v>0</v>
      </c>
      <c r="M36" s="119">
        <v>0</v>
      </c>
      <c r="N36" s="119">
        <v>0</v>
      </c>
      <c r="O36" s="119">
        <f t="shared" si="5"/>
        <v>0</v>
      </c>
      <c r="P36" s="119">
        <v>0</v>
      </c>
      <c r="Q36" s="119">
        <v>0</v>
      </c>
      <c r="R36" s="119">
        <v>0</v>
      </c>
      <c r="S36" s="119">
        <f t="shared" si="1"/>
        <v>0</v>
      </c>
      <c r="T36" s="119">
        <f t="shared" si="2"/>
        <v>0</v>
      </c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</row>
    <row r="37" spans="1:74">
      <c r="A37" s="115">
        <f t="shared" si="3"/>
        <v>21</v>
      </c>
      <c r="B37" s="115"/>
      <c r="C37" s="152"/>
      <c r="D37" s="152"/>
      <c r="E37" s="152"/>
      <c r="F37" s="125">
        <v>0</v>
      </c>
      <c r="G37" s="125">
        <v>0</v>
      </c>
      <c r="H37" s="126">
        <f t="shared" si="4"/>
        <v>0</v>
      </c>
      <c r="I37" s="156"/>
      <c r="J37" s="128">
        <v>0</v>
      </c>
      <c r="K37" s="119">
        <f t="shared" si="0"/>
        <v>0</v>
      </c>
      <c r="L37" s="119">
        <f t="shared" si="6"/>
        <v>0</v>
      </c>
      <c r="M37" s="119">
        <v>0</v>
      </c>
      <c r="N37" s="119">
        <v>0</v>
      </c>
      <c r="O37" s="119">
        <f t="shared" si="5"/>
        <v>0</v>
      </c>
      <c r="P37" s="119">
        <v>0</v>
      </c>
      <c r="Q37" s="119">
        <v>0</v>
      </c>
      <c r="R37" s="119">
        <v>0</v>
      </c>
      <c r="S37" s="119">
        <f t="shared" si="1"/>
        <v>0</v>
      </c>
      <c r="T37" s="119">
        <f t="shared" si="2"/>
        <v>0</v>
      </c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</row>
    <row r="38" spans="1:74">
      <c r="A38" s="115">
        <f t="shared" si="3"/>
        <v>22</v>
      </c>
      <c r="B38" s="115"/>
      <c r="C38" s="152"/>
      <c r="D38" s="152"/>
      <c r="E38" s="152"/>
      <c r="F38" s="125">
        <v>0</v>
      </c>
      <c r="G38" s="125">
        <v>0</v>
      </c>
      <c r="H38" s="126">
        <f t="shared" si="4"/>
        <v>0</v>
      </c>
      <c r="I38" s="156"/>
      <c r="J38" s="128">
        <v>0</v>
      </c>
      <c r="K38" s="119">
        <f t="shared" si="0"/>
        <v>0</v>
      </c>
      <c r="L38" s="119">
        <f t="shared" si="6"/>
        <v>0</v>
      </c>
      <c r="M38" s="119">
        <v>0</v>
      </c>
      <c r="N38" s="119">
        <v>0</v>
      </c>
      <c r="O38" s="119">
        <f t="shared" si="5"/>
        <v>0</v>
      </c>
      <c r="P38" s="119">
        <v>0</v>
      </c>
      <c r="Q38" s="119">
        <v>0</v>
      </c>
      <c r="R38" s="119">
        <v>0</v>
      </c>
      <c r="S38" s="119">
        <f t="shared" si="1"/>
        <v>0</v>
      </c>
      <c r="T38" s="119">
        <f t="shared" si="2"/>
        <v>0</v>
      </c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</row>
    <row r="39" spans="1:74">
      <c r="A39" s="115">
        <f t="shared" si="3"/>
        <v>23</v>
      </c>
      <c r="B39" s="115"/>
      <c r="C39" s="152"/>
      <c r="D39" s="152"/>
      <c r="E39" s="152"/>
      <c r="F39" s="125">
        <v>0</v>
      </c>
      <c r="G39" s="125">
        <v>0</v>
      </c>
      <c r="H39" s="126">
        <f t="shared" si="4"/>
        <v>0</v>
      </c>
      <c r="I39" s="156"/>
      <c r="J39" s="128">
        <v>0</v>
      </c>
      <c r="K39" s="119">
        <f t="shared" si="0"/>
        <v>0</v>
      </c>
      <c r="L39" s="119">
        <f t="shared" si="6"/>
        <v>0</v>
      </c>
      <c r="M39" s="119">
        <v>0</v>
      </c>
      <c r="N39" s="119">
        <v>0</v>
      </c>
      <c r="O39" s="119">
        <f t="shared" si="5"/>
        <v>0</v>
      </c>
      <c r="P39" s="119">
        <v>0</v>
      </c>
      <c r="Q39" s="119">
        <v>0</v>
      </c>
      <c r="R39" s="119">
        <v>0</v>
      </c>
      <c r="S39" s="119">
        <f t="shared" si="1"/>
        <v>0</v>
      </c>
      <c r="T39" s="119">
        <f t="shared" si="2"/>
        <v>0</v>
      </c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</row>
    <row r="40" spans="1:74">
      <c r="A40" s="115">
        <f t="shared" si="3"/>
        <v>24</v>
      </c>
      <c r="B40" s="115"/>
      <c r="C40" s="152"/>
      <c r="D40" s="152"/>
      <c r="E40" s="152"/>
      <c r="F40" s="125">
        <v>0</v>
      </c>
      <c r="G40" s="125">
        <v>0</v>
      </c>
      <c r="H40" s="126">
        <f t="shared" si="4"/>
        <v>0</v>
      </c>
      <c r="I40" s="156"/>
      <c r="J40" s="128">
        <v>0</v>
      </c>
      <c r="K40" s="119">
        <f t="shared" si="0"/>
        <v>0</v>
      </c>
      <c r="L40" s="119">
        <f t="shared" si="6"/>
        <v>0</v>
      </c>
      <c r="M40" s="119">
        <v>0</v>
      </c>
      <c r="N40" s="119">
        <v>0</v>
      </c>
      <c r="O40" s="119">
        <f t="shared" si="5"/>
        <v>0</v>
      </c>
      <c r="P40" s="119">
        <v>0</v>
      </c>
      <c r="Q40" s="119">
        <v>0</v>
      </c>
      <c r="R40" s="119">
        <v>0</v>
      </c>
      <c r="S40" s="119">
        <f t="shared" si="1"/>
        <v>0</v>
      </c>
      <c r="T40" s="119">
        <f t="shared" si="2"/>
        <v>0</v>
      </c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  <c r="BT40" s="5"/>
      <c r="BU40" s="5"/>
      <c r="BV40" s="5"/>
    </row>
    <row r="41" spans="1:74">
      <c r="A41" s="115">
        <f t="shared" si="3"/>
        <v>25</v>
      </c>
      <c r="B41" s="115"/>
      <c r="C41" s="152"/>
      <c r="D41" s="152"/>
      <c r="E41" s="152"/>
      <c r="F41" s="125">
        <v>0</v>
      </c>
      <c r="G41" s="125">
        <v>0</v>
      </c>
      <c r="H41" s="126">
        <f t="shared" si="4"/>
        <v>0</v>
      </c>
      <c r="I41" s="156"/>
      <c r="J41" s="128">
        <v>0</v>
      </c>
      <c r="K41" s="119">
        <f t="shared" si="0"/>
        <v>0</v>
      </c>
      <c r="L41" s="119">
        <f t="shared" si="6"/>
        <v>0</v>
      </c>
      <c r="M41" s="119">
        <v>0</v>
      </c>
      <c r="N41" s="119">
        <v>0</v>
      </c>
      <c r="O41" s="119">
        <f t="shared" si="5"/>
        <v>0</v>
      </c>
      <c r="P41" s="119">
        <v>0</v>
      </c>
      <c r="Q41" s="119">
        <v>0</v>
      </c>
      <c r="R41" s="119">
        <v>0</v>
      </c>
      <c r="S41" s="119">
        <f t="shared" si="1"/>
        <v>0</v>
      </c>
      <c r="T41" s="119">
        <f t="shared" si="2"/>
        <v>0</v>
      </c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</row>
    <row r="42" spans="1:74">
      <c r="A42" s="130"/>
      <c r="B42" s="130"/>
      <c r="C42" s="130"/>
      <c r="D42" s="131" t="s">
        <v>70</v>
      </c>
      <c r="E42" s="132" t="s">
        <v>63</v>
      </c>
      <c r="F42" s="133">
        <f>SUM(F17:F41)</f>
        <v>120183</v>
      </c>
      <c r="G42" s="133">
        <f>SUM(G17:G41)</f>
        <v>0</v>
      </c>
      <c r="H42" s="133">
        <f>SUM(H17:H41)</f>
        <v>0</v>
      </c>
      <c r="I42" s="134" t="s">
        <v>63</v>
      </c>
      <c r="J42" s="133">
        <f t="shared" ref="J42:R42" si="7">SUM(J17:J41)</f>
        <v>0</v>
      </c>
      <c r="K42" s="133">
        <f t="shared" si="7"/>
        <v>120183</v>
      </c>
      <c r="L42" s="133">
        <f>SUM(L17:L41)</f>
        <v>36980</v>
      </c>
      <c r="M42" s="133">
        <f t="shared" si="7"/>
        <v>495</v>
      </c>
      <c r="N42" s="133">
        <f t="shared" si="7"/>
        <v>0</v>
      </c>
      <c r="O42" s="118">
        <f t="shared" si="7"/>
        <v>1743</v>
      </c>
      <c r="P42" s="118">
        <f t="shared" si="7"/>
        <v>187</v>
      </c>
      <c r="Q42" s="118">
        <f t="shared" si="7"/>
        <v>21918</v>
      </c>
      <c r="R42" s="118">
        <f t="shared" si="7"/>
        <v>0</v>
      </c>
      <c r="S42" s="118">
        <f>SUM(S17:S41)</f>
        <v>61323</v>
      </c>
      <c r="T42" s="118">
        <f>SUM(T17:T41)</f>
        <v>181506</v>
      </c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</row>
    <row r="43" spans="1:74" ht="12.75">
      <c r="A43" s="3" t="s">
        <v>71</v>
      </c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</row>
    <row r="44" spans="1:74" ht="12.75">
      <c r="A44" s="3" t="s">
        <v>99</v>
      </c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</row>
    <row r="45" spans="1:74" ht="12" customHeight="1">
      <c r="A45" s="3" t="s">
        <v>224</v>
      </c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</row>
    <row r="46" spans="1:74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</row>
    <row r="47" spans="1:74" ht="12" thickBot="1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5"/>
    </row>
    <row r="48" spans="1:74" ht="12.75" thickTop="1" thickBot="1">
      <c r="A48" s="1"/>
      <c r="B48" s="78" t="s">
        <v>9</v>
      </c>
      <c r="C48" s="79"/>
      <c r="D48" s="79"/>
      <c r="E48" s="79"/>
      <c r="F48" s="79"/>
      <c r="G48" s="79"/>
      <c r="H48" s="79"/>
      <c r="I48" s="79"/>
      <c r="J48" s="135"/>
      <c r="K48" s="136"/>
      <c r="L48" s="137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</row>
    <row r="49" spans="1:66" ht="12" thickTop="1">
      <c r="A49" s="1"/>
      <c r="B49" s="138" t="s">
        <v>100</v>
      </c>
      <c r="C49" s="139"/>
      <c r="D49" s="139"/>
      <c r="E49" s="139"/>
      <c r="F49" s="139"/>
      <c r="G49" s="139"/>
      <c r="H49" s="139"/>
      <c r="I49" s="139"/>
      <c r="J49" s="139"/>
      <c r="K49" s="139"/>
      <c r="L49" s="140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</row>
    <row r="50" spans="1:66">
      <c r="A50" s="1"/>
      <c r="B50" s="83" t="s">
        <v>10</v>
      </c>
      <c r="C50" s="85" t="s">
        <v>11</v>
      </c>
      <c r="D50" s="85" t="s">
        <v>12</v>
      </c>
      <c r="E50" s="85" t="s">
        <v>13</v>
      </c>
      <c r="F50" s="85" t="s">
        <v>14</v>
      </c>
      <c r="G50" s="85" t="s">
        <v>15</v>
      </c>
      <c r="H50" s="85" t="s">
        <v>16</v>
      </c>
      <c r="I50" s="85" t="s">
        <v>17</v>
      </c>
      <c r="J50" s="85" t="s">
        <v>18</v>
      </c>
      <c r="K50" s="85" t="s">
        <v>19</v>
      </c>
      <c r="L50" s="141" t="s">
        <v>20</v>
      </c>
      <c r="M50" s="21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</row>
    <row r="51" spans="1:66">
      <c r="A51" s="1"/>
      <c r="B51" s="83"/>
      <c r="C51" s="84"/>
      <c r="D51" s="85"/>
      <c r="E51" s="84"/>
      <c r="F51" s="131" t="s">
        <v>58</v>
      </c>
      <c r="G51" s="142" t="s">
        <v>78</v>
      </c>
      <c r="H51" s="143" t="s">
        <v>101</v>
      </c>
      <c r="I51" s="143" t="s">
        <v>102</v>
      </c>
      <c r="J51" s="143" t="s">
        <v>103</v>
      </c>
      <c r="K51" s="143" t="s">
        <v>104</v>
      </c>
      <c r="L51" s="144"/>
      <c r="M51" s="21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</row>
    <row r="52" spans="1:66" ht="21.75">
      <c r="A52" s="89"/>
      <c r="B52" s="90" t="s">
        <v>0</v>
      </c>
      <c r="C52" s="91"/>
      <c r="D52" s="92" t="s">
        <v>0</v>
      </c>
      <c r="E52" s="92" t="s">
        <v>105</v>
      </c>
      <c r="F52" s="145" t="s">
        <v>106</v>
      </c>
      <c r="G52" s="93"/>
      <c r="H52" s="93" t="s">
        <v>0</v>
      </c>
      <c r="I52" s="146" t="s">
        <v>107</v>
      </c>
      <c r="J52" s="93" t="s">
        <v>108</v>
      </c>
      <c r="K52" s="93" t="s">
        <v>109</v>
      </c>
      <c r="L52" s="101" t="s">
        <v>0</v>
      </c>
      <c r="M52" s="31"/>
      <c r="N52" s="31"/>
      <c r="O52" s="31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</row>
    <row r="53" spans="1:66">
      <c r="A53" s="98"/>
      <c r="B53" s="99" t="s">
        <v>31</v>
      </c>
      <c r="C53" s="93" t="s">
        <v>31</v>
      </c>
      <c r="D53" s="93" t="s">
        <v>32</v>
      </c>
      <c r="E53" s="93" t="s">
        <v>110</v>
      </c>
      <c r="F53" s="93" t="s">
        <v>110</v>
      </c>
      <c r="G53" s="93" t="s">
        <v>111</v>
      </c>
      <c r="H53" s="93" t="s">
        <v>111</v>
      </c>
      <c r="I53" s="93" t="s">
        <v>110</v>
      </c>
      <c r="J53" s="93" t="s">
        <v>110</v>
      </c>
      <c r="K53" s="93" t="s">
        <v>110</v>
      </c>
      <c r="L53" s="147" t="s">
        <v>112</v>
      </c>
      <c r="M53" s="31"/>
      <c r="N53" s="31"/>
      <c r="O53" s="31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</row>
    <row r="54" spans="1:66" ht="12" thickBot="1">
      <c r="A54" s="104" t="s">
        <v>44</v>
      </c>
      <c r="B54" s="105" t="s">
        <v>45</v>
      </c>
      <c r="C54" s="106" t="s">
        <v>46</v>
      </c>
      <c r="D54" s="106" t="s">
        <v>47</v>
      </c>
      <c r="E54" s="106"/>
      <c r="F54" s="148" t="s">
        <v>113</v>
      </c>
      <c r="G54" s="148" t="s">
        <v>113</v>
      </c>
      <c r="H54" s="148" t="s">
        <v>114</v>
      </c>
      <c r="I54" s="148" t="s">
        <v>115</v>
      </c>
      <c r="J54" s="148" t="s">
        <v>115</v>
      </c>
      <c r="K54" s="148" t="s">
        <v>116</v>
      </c>
      <c r="L54" s="111" t="s">
        <v>54</v>
      </c>
      <c r="M54" s="31"/>
      <c r="N54" s="31"/>
      <c r="O54" s="31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</row>
    <row r="55" spans="1:66" ht="22.5" thickTop="1">
      <c r="A55" s="115">
        <v>1</v>
      </c>
      <c r="B55" s="149" t="str">
        <f t="shared" ref="B55:D70" si="8">+B17</f>
        <v>----</v>
      </c>
      <c r="C55" s="151" t="str">
        <f t="shared" si="8"/>
        <v>Special Assistant
(Washington, D.C. Liaison)</v>
      </c>
      <c r="D55" s="149" t="str">
        <f t="shared" si="8"/>
        <v>Madeleine Z. Bordallo</v>
      </c>
      <c r="E55" s="150">
        <v>0</v>
      </c>
      <c r="F55" s="150">
        <v>0</v>
      </c>
      <c r="G55" s="150">
        <v>0</v>
      </c>
      <c r="H55" s="150">
        <v>0</v>
      </c>
      <c r="I55" s="150">
        <v>0</v>
      </c>
      <c r="J55" s="150">
        <v>0</v>
      </c>
      <c r="K55" s="150">
        <v>0</v>
      </c>
      <c r="L55" s="118">
        <f>+E55+F55+G55+H55+I55+J55+K55</f>
        <v>0</v>
      </c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</row>
    <row r="56" spans="1:66">
      <c r="A56" s="115">
        <f t="shared" ref="A56:A72" si="9">A55+1</f>
        <v>2</v>
      </c>
      <c r="B56" s="149" t="str">
        <f t="shared" si="8"/>
        <v>----</v>
      </c>
      <c r="C56" s="149" t="str">
        <f t="shared" si="8"/>
        <v>Staff Assistant</v>
      </c>
      <c r="D56" s="149" t="str">
        <f t="shared" si="8"/>
        <v>Rosanna M. Mantanona</v>
      </c>
      <c r="E56" s="125">
        <v>0</v>
      </c>
      <c r="F56" s="125">
        <v>0</v>
      </c>
      <c r="G56" s="125">
        <v>0</v>
      </c>
      <c r="H56" s="125">
        <v>0</v>
      </c>
      <c r="I56" s="125">
        <v>0</v>
      </c>
      <c r="J56" s="128">
        <v>0</v>
      </c>
      <c r="K56" s="128">
        <v>0</v>
      </c>
      <c r="L56" s="119">
        <f t="shared" ref="L56:L79" si="10">+E56+F56+G56+H56+I56+J56+K56</f>
        <v>0</v>
      </c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</row>
    <row r="57" spans="1:66">
      <c r="A57" s="115">
        <f t="shared" si="9"/>
        <v>3</v>
      </c>
      <c r="B57" s="149">
        <f t="shared" si="8"/>
        <v>0</v>
      </c>
      <c r="C57" s="149">
        <f t="shared" si="8"/>
        <v>0</v>
      </c>
      <c r="D57" s="149">
        <f t="shared" si="8"/>
        <v>0</v>
      </c>
      <c r="E57" s="125">
        <v>0</v>
      </c>
      <c r="F57" s="125">
        <v>0</v>
      </c>
      <c r="G57" s="125">
        <v>0</v>
      </c>
      <c r="H57" s="125">
        <v>0</v>
      </c>
      <c r="I57" s="125">
        <v>0</v>
      </c>
      <c r="J57" s="128">
        <v>0</v>
      </c>
      <c r="K57" s="128">
        <v>0</v>
      </c>
      <c r="L57" s="119">
        <f t="shared" si="10"/>
        <v>0</v>
      </c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</row>
    <row r="58" spans="1:66">
      <c r="A58" s="115">
        <f t="shared" si="9"/>
        <v>4</v>
      </c>
      <c r="B58" s="149">
        <f t="shared" si="8"/>
        <v>0</v>
      </c>
      <c r="C58" s="149">
        <f t="shared" si="8"/>
        <v>0</v>
      </c>
      <c r="D58" s="149">
        <f t="shared" si="8"/>
        <v>0</v>
      </c>
      <c r="E58" s="125">
        <v>0</v>
      </c>
      <c r="F58" s="125">
        <v>0</v>
      </c>
      <c r="G58" s="125">
        <v>0</v>
      </c>
      <c r="H58" s="125">
        <v>0</v>
      </c>
      <c r="I58" s="125">
        <v>0</v>
      </c>
      <c r="J58" s="128">
        <v>0</v>
      </c>
      <c r="K58" s="128">
        <v>0</v>
      </c>
      <c r="L58" s="119">
        <f t="shared" si="10"/>
        <v>0</v>
      </c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</row>
    <row r="59" spans="1:66">
      <c r="A59" s="115">
        <f t="shared" si="9"/>
        <v>5</v>
      </c>
      <c r="B59" s="149">
        <f t="shared" si="8"/>
        <v>0</v>
      </c>
      <c r="C59" s="149">
        <f t="shared" si="8"/>
        <v>0</v>
      </c>
      <c r="D59" s="149">
        <f t="shared" si="8"/>
        <v>0</v>
      </c>
      <c r="E59" s="125">
        <v>0</v>
      </c>
      <c r="F59" s="125">
        <v>0</v>
      </c>
      <c r="G59" s="125">
        <v>0</v>
      </c>
      <c r="H59" s="125">
        <v>0</v>
      </c>
      <c r="I59" s="125">
        <v>0</v>
      </c>
      <c r="J59" s="128">
        <v>0</v>
      </c>
      <c r="K59" s="128">
        <v>0</v>
      </c>
      <c r="L59" s="119">
        <f t="shared" si="10"/>
        <v>0</v>
      </c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</row>
    <row r="60" spans="1:66">
      <c r="A60" s="115">
        <f t="shared" si="9"/>
        <v>6</v>
      </c>
      <c r="B60" s="149">
        <f t="shared" si="8"/>
        <v>0</v>
      </c>
      <c r="C60" s="149">
        <f t="shared" si="8"/>
        <v>0</v>
      </c>
      <c r="D60" s="149">
        <f t="shared" si="8"/>
        <v>0</v>
      </c>
      <c r="E60" s="125">
        <v>0</v>
      </c>
      <c r="F60" s="125">
        <v>0</v>
      </c>
      <c r="G60" s="125">
        <v>0</v>
      </c>
      <c r="H60" s="125">
        <v>0</v>
      </c>
      <c r="I60" s="125">
        <v>0</v>
      </c>
      <c r="J60" s="128">
        <v>0</v>
      </c>
      <c r="K60" s="128">
        <v>0</v>
      </c>
      <c r="L60" s="119">
        <f t="shared" si="10"/>
        <v>0</v>
      </c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</row>
    <row r="61" spans="1:66">
      <c r="A61" s="115">
        <f t="shared" si="9"/>
        <v>7</v>
      </c>
      <c r="B61" s="149">
        <f t="shared" si="8"/>
        <v>0</v>
      </c>
      <c r="C61" s="149">
        <f t="shared" si="8"/>
        <v>0</v>
      </c>
      <c r="D61" s="149">
        <f t="shared" si="8"/>
        <v>0</v>
      </c>
      <c r="E61" s="125">
        <v>0</v>
      </c>
      <c r="F61" s="125">
        <v>0</v>
      </c>
      <c r="G61" s="125">
        <v>0</v>
      </c>
      <c r="H61" s="125">
        <v>0</v>
      </c>
      <c r="I61" s="125">
        <v>0</v>
      </c>
      <c r="J61" s="128">
        <v>0</v>
      </c>
      <c r="K61" s="128">
        <v>0</v>
      </c>
      <c r="L61" s="119">
        <f t="shared" si="10"/>
        <v>0</v>
      </c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</row>
    <row r="62" spans="1:66">
      <c r="A62" s="115">
        <f t="shared" si="9"/>
        <v>8</v>
      </c>
      <c r="B62" s="149">
        <f t="shared" si="8"/>
        <v>0</v>
      </c>
      <c r="C62" s="149">
        <f t="shared" si="8"/>
        <v>0</v>
      </c>
      <c r="D62" s="149">
        <f t="shared" si="8"/>
        <v>0</v>
      </c>
      <c r="E62" s="125">
        <v>0</v>
      </c>
      <c r="F62" s="125">
        <v>0</v>
      </c>
      <c r="G62" s="125">
        <v>0</v>
      </c>
      <c r="H62" s="125">
        <v>0</v>
      </c>
      <c r="I62" s="125">
        <v>0</v>
      </c>
      <c r="J62" s="128">
        <v>0</v>
      </c>
      <c r="K62" s="128">
        <v>0</v>
      </c>
      <c r="L62" s="119">
        <f t="shared" si="10"/>
        <v>0</v>
      </c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</row>
    <row r="63" spans="1:66">
      <c r="A63" s="115">
        <f t="shared" si="9"/>
        <v>9</v>
      </c>
      <c r="B63" s="149">
        <f t="shared" si="8"/>
        <v>0</v>
      </c>
      <c r="C63" s="149">
        <f t="shared" si="8"/>
        <v>0</v>
      </c>
      <c r="D63" s="149">
        <f t="shared" si="8"/>
        <v>0</v>
      </c>
      <c r="E63" s="125">
        <v>0</v>
      </c>
      <c r="F63" s="125">
        <v>0</v>
      </c>
      <c r="G63" s="125">
        <v>0</v>
      </c>
      <c r="H63" s="125">
        <v>0</v>
      </c>
      <c r="I63" s="125">
        <v>0</v>
      </c>
      <c r="J63" s="128">
        <v>0</v>
      </c>
      <c r="K63" s="128">
        <v>0</v>
      </c>
      <c r="L63" s="119">
        <f t="shared" si="10"/>
        <v>0</v>
      </c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</row>
    <row r="64" spans="1:66">
      <c r="A64" s="115">
        <f t="shared" si="9"/>
        <v>10</v>
      </c>
      <c r="B64" s="149">
        <f t="shared" si="8"/>
        <v>0</v>
      </c>
      <c r="C64" s="149">
        <f t="shared" si="8"/>
        <v>0</v>
      </c>
      <c r="D64" s="149">
        <f t="shared" si="8"/>
        <v>0</v>
      </c>
      <c r="E64" s="125">
        <v>0</v>
      </c>
      <c r="F64" s="125">
        <v>0</v>
      </c>
      <c r="G64" s="125">
        <v>0</v>
      </c>
      <c r="H64" s="125">
        <v>0</v>
      </c>
      <c r="I64" s="125">
        <v>0</v>
      </c>
      <c r="J64" s="128">
        <v>0</v>
      </c>
      <c r="K64" s="128">
        <v>0</v>
      </c>
      <c r="L64" s="119">
        <f t="shared" si="10"/>
        <v>0</v>
      </c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</row>
    <row r="65" spans="1:66">
      <c r="A65" s="115">
        <f t="shared" si="9"/>
        <v>11</v>
      </c>
      <c r="B65" s="149">
        <f t="shared" si="8"/>
        <v>0</v>
      </c>
      <c r="C65" s="149">
        <f t="shared" si="8"/>
        <v>0</v>
      </c>
      <c r="D65" s="149">
        <f t="shared" si="8"/>
        <v>0</v>
      </c>
      <c r="E65" s="125">
        <v>0</v>
      </c>
      <c r="F65" s="125">
        <v>0</v>
      </c>
      <c r="G65" s="125">
        <v>0</v>
      </c>
      <c r="H65" s="125">
        <v>0</v>
      </c>
      <c r="I65" s="125">
        <v>0</v>
      </c>
      <c r="J65" s="128">
        <v>0</v>
      </c>
      <c r="K65" s="128">
        <v>0</v>
      </c>
      <c r="L65" s="119">
        <f t="shared" si="10"/>
        <v>0</v>
      </c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</row>
    <row r="66" spans="1:66">
      <c r="A66" s="115">
        <f t="shared" si="9"/>
        <v>12</v>
      </c>
      <c r="B66" s="149">
        <f t="shared" si="8"/>
        <v>0</v>
      </c>
      <c r="C66" s="149">
        <f t="shared" si="8"/>
        <v>0</v>
      </c>
      <c r="D66" s="149">
        <f t="shared" si="8"/>
        <v>0</v>
      </c>
      <c r="E66" s="125">
        <v>0</v>
      </c>
      <c r="F66" s="125">
        <v>0</v>
      </c>
      <c r="G66" s="125">
        <v>0</v>
      </c>
      <c r="H66" s="125">
        <v>0</v>
      </c>
      <c r="I66" s="125">
        <v>0</v>
      </c>
      <c r="J66" s="128">
        <v>0</v>
      </c>
      <c r="K66" s="128">
        <v>0</v>
      </c>
      <c r="L66" s="119">
        <f t="shared" si="10"/>
        <v>0</v>
      </c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</row>
    <row r="67" spans="1:66">
      <c r="A67" s="115">
        <f t="shared" si="9"/>
        <v>13</v>
      </c>
      <c r="B67" s="149">
        <f t="shared" si="8"/>
        <v>0</v>
      </c>
      <c r="C67" s="149">
        <f t="shared" si="8"/>
        <v>0</v>
      </c>
      <c r="D67" s="149">
        <f t="shared" si="8"/>
        <v>0</v>
      </c>
      <c r="E67" s="125">
        <v>0</v>
      </c>
      <c r="F67" s="125">
        <v>0</v>
      </c>
      <c r="G67" s="125">
        <v>0</v>
      </c>
      <c r="H67" s="125">
        <v>0</v>
      </c>
      <c r="I67" s="125">
        <v>0</v>
      </c>
      <c r="J67" s="128">
        <v>0</v>
      </c>
      <c r="K67" s="128">
        <v>0</v>
      </c>
      <c r="L67" s="119">
        <f t="shared" si="10"/>
        <v>0</v>
      </c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</row>
    <row r="68" spans="1:66">
      <c r="A68" s="115">
        <f t="shared" si="9"/>
        <v>14</v>
      </c>
      <c r="B68" s="149">
        <f t="shared" si="8"/>
        <v>0</v>
      </c>
      <c r="C68" s="149">
        <f t="shared" si="8"/>
        <v>0</v>
      </c>
      <c r="D68" s="149">
        <f t="shared" si="8"/>
        <v>0</v>
      </c>
      <c r="E68" s="125">
        <v>0</v>
      </c>
      <c r="F68" s="125">
        <v>0</v>
      </c>
      <c r="G68" s="125">
        <v>0</v>
      </c>
      <c r="H68" s="125">
        <v>0</v>
      </c>
      <c r="I68" s="125">
        <v>0</v>
      </c>
      <c r="J68" s="128">
        <v>0</v>
      </c>
      <c r="K68" s="128">
        <v>0</v>
      </c>
      <c r="L68" s="119">
        <f t="shared" si="10"/>
        <v>0</v>
      </c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</row>
    <row r="69" spans="1:66">
      <c r="A69" s="115">
        <f t="shared" si="9"/>
        <v>15</v>
      </c>
      <c r="B69" s="149">
        <f t="shared" si="8"/>
        <v>0</v>
      </c>
      <c r="C69" s="149">
        <f t="shared" si="8"/>
        <v>0</v>
      </c>
      <c r="D69" s="149">
        <f t="shared" si="8"/>
        <v>0</v>
      </c>
      <c r="E69" s="125">
        <v>0</v>
      </c>
      <c r="F69" s="125">
        <v>0</v>
      </c>
      <c r="G69" s="125">
        <v>0</v>
      </c>
      <c r="H69" s="125">
        <v>0</v>
      </c>
      <c r="I69" s="125">
        <v>0</v>
      </c>
      <c r="J69" s="128">
        <v>0</v>
      </c>
      <c r="K69" s="128">
        <v>0</v>
      </c>
      <c r="L69" s="119">
        <f t="shared" si="10"/>
        <v>0</v>
      </c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</row>
    <row r="70" spans="1:66">
      <c r="A70" s="115">
        <f t="shared" si="9"/>
        <v>16</v>
      </c>
      <c r="B70" s="149">
        <f t="shared" si="8"/>
        <v>0</v>
      </c>
      <c r="C70" s="149">
        <f t="shared" si="8"/>
        <v>0</v>
      </c>
      <c r="D70" s="149">
        <f t="shared" si="8"/>
        <v>0</v>
      </c>
      <c r="E70" s="125">
        <v>0</v>
      </c>
      <c r="F70" s="125">
        <v>0</v>
      </c>
      <c r="G70" s="125">
        <v>0</v>
      </c>
      <c r="H70" s="125">
        <v>0</v>
      </c>
      <c r="I70" s="125">
        <v>0</v>
      </c>
      <c r="J70" s="128">
        <v>0</v>
      </c>
      <c r="K70" s="128">
        <v>0</v>
      </c>
      <c r="L70" s="119">
        <f t="shared" si="10"/>
        <v>0</v>
      </c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</row>
    <row r="71" spans="1:66">
      <c r="A71" s="115">
        <f t="shared" si="9"/>
        <v>17</v>
      </c>
      <c r="B71" s="149">
        <f t="shared" ref="B71:D79" si="11">+B33</f>
        <v>0</v>
      </c>
      <c r="C71" s="149">
        <f t="shared" si="11"/>
        <v>0</v>
      </c>
      <c r="D71" s="149">
        <f t="shared" si="11"/>
        <v>0</v>
      </c>
      <c r="E71" s="125">
        <v>0</v>
      </c>
      <c r="F71" s="125">
        <v>0</v>
      </c>
      <c r="G71" s="125">
        <v>0</v>
      </c>
      <c r="H71" s="125">
        <v>0</v>
      </c>
      <c r="I71" s="125">
        <v>0</v>
      </c>
      <c r="J71" s="128">
        <v>0</v>
      </c>
      <c r="K71" s="128">
        <v>0</v>
      </c>
      <c r="L71" s="119">
        <f t="shared" si="10"/>
        <v>0</v>
      </c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</row>
    <row r="72" spans="1:66">
      <c r="A72" s="115">
        <f t="shared" si="9"/>
        <v>18</v>
      </c>
      <c r="B72" s="149">
        <f t="shared" si="11"/>
        <v>0</v>
      </c>
      <c r="C72" s="149">
        <f t="shared" si="11"/>
        <v>0</v>
      </c>
      <c r="D72" s="149">
        <f t="shared" si="11"/>
        <v>0</v>
      </c>
      <c r="E72" s="125">
        <v>0</v>
      </c>
      <c r="F72" s="125">
        <v>0</v>
      </c>
      <c r="G72" s="125">
        <v>0</v>
      </c>
      <c r="H72" s="125">
        <v>0</v>
      </c>
      <c r="I72" s="125">
        <v>0</v>
      </c>
      <c r="J72" s="128">
        <v>0</v>
      </c>
      <c r="K72" s="128">
        <v>0</v>
      </c>
      <c r="L72" s="119">
        <f t="shared" si="10"/>
        <v>0</v>
      </c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</row>
    <row r="73" spans="1:66">
      <c r="A73" s="115">
        <v>19</v>
      </c>
      <c r="B73" s="149">
        <f t="shared" si="11"/>
        <v>0</v>
      </c>
      <c r="C73" s="149">
        <f t="shared" si="11"/>
        <v>0</v>
      </c>
      <c r="D73" s="149">
        <f t="shared" si="11"/>
        <v>0</v>
      </c>
      <c r="E73" s="125">
        <v>0</v>
      </c>
      <c r="F73" s="125">
        <v>0</v>
      </c>
      <c r="G73" s="125">
        <v>0</v>
      </c>
      <c r="H73" s="125">
        <v>0</v>
      </c>
      <c r="I73" s="125">
        <v>0</v>
      </c>
      <c r="J73" s="128">
        <v>0</v>
      </c>
      <c r="K73" s="128">
        <v>0</v>
      </c>
      <c r="L73" s="119">
        <f t="shared" si="10"/>
        <v>0</v>
      </c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</row>
    <row r="74" spans="1:66">
      <c r="A74" s="115">
        <v>20</v>
      </c>
      <c r="B74" s="149">
        <f t="shared" si="11"/>
        <v>0</v>
      </c>
      <c r="C74" s="149">
        <f t="shared" si="11"/>
        <v>0</v>
      </c>
      <c r="D74" s="149">
        <f t="shared" si="11"/>
        <v>0</v>
      </c>
      <c r="E74" s="125">
        <v>0</v>
      </c>
      <c r="F74" s="125">
        <v>0</v>
      </c>
      <c r="G74" s="125">
        <v>0</v>
      </c>
      <c r="H74" s="125">
        <v>0</v>
      </c>
      <c r="I74" s="125">
        <v>0</v>
      </c>
      <c r="J74" s="128">
        <v>0</v>
      </c>
      <c r="K74" s="128">
        <v>0</v>
      </c>
      <c r="L74" s="119">
        <f t="shared" si="10"/>
        <v>0</v>
      </c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</row>
    <row r="75" spans="1:66">
      <c r="A75" s="115">
        <v>21</v>
      </c>
      <c r="B75" s="149">
        <f t="shared" si="11"/>
        <v>0</v>
      </c>
      <c r="C75" s="149">
        <f t="shared" si="11"/>
        <v>0</v>
      </c>
      <c r="D75" s="149">
        <f t="shared" si="11"/>
        <v>0</v>
      </c>
      <c r="E75" s="125">
        <v>0</v>
      </c>
      <c r="F75" s="125">
        <v>0</v>
      </c>
      <c r="G75" s="125">
        <v>0</v>
      </c>
      <c r="H75" s="125">
        <v>0</v>
      </c>
      <c r="I75" s="125">
        <v>0</v>
      </c>
      <c r="J75" s="128">
        <v>0</v>
      </c>
      <c r="K75" s="128">
        <v>0</v>
      </c>
      <c r="L75" s="119">
        <f t="shared" si="10"/>
        <v>0</v>
      </c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</row>
    <row r="76" spans="1:66">
      <c r="A76" s="115">
        <v>22</v>
      </c>
      <c r="B76" s="149">
        <f t="shared" si="11"/>
        <v>0</v>
      </c>
      <c r="C76" s="149">
        <f t="shared" si="11"/>
        <v>0</v>
      </c>
      <c r="D76" s="149">
        <f t="shared" si="11"/>
        <v>0</v>
      </c>
      <c r="E76" s="125">
        <v>0</v>
      </c>
      <c r="F76" s="125">
        <v>0</v>
      </c>
      <c r="G76" s="125">
        <v>0</v>
      </c>
      <c r="H76" s="125">
        <v>0</v>
      </c>
      <c r="I76" s="125">
        <v>0</v>
      </c>
      <c r="J76" s="128">
        <v>0</v>
      </c>
      <c r="K76" s="128">
        <v>0</v>
      </c>
      <c r="L76" s="119">
        <f t="shared" si="10"/>
        <v>0</v>
      </c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</row>
    <row r="77" spans="1:66">
      <c r="A77" s="115">
        <v>23</v>
      </c>
      <c r="B77" s="149">
        <f t="shared" si="11"/>
        <v>0</v>
      </c>
      <c r="C77" s="149">
        <f t="shared" si="11"/>
        <v>0</v>
      </c>
      <c r="D77" s="149">
        <f t="shared" si="11"/>
        <v>0</v>
      </c>
      <c r="E77" s="125">
        <v>0</v>
      </c>
      <c r="F77" s="125">
        <v>0</v>
      </c>
      <c r="G77" s="125">
        <v>0</v>
      </c>
      <c r="H77" s="125">
        <v>0</v>
      </c>
      <c r="I77" s="125">
        <v>0</v>
      </c>
      <c r="J77" s="128">
        <v>0</v>
      </c>
      <c r="K77" s="128">
        <v>0</v>
      </c>
      <c r="L77" s="119">
        <f t="shared" si="10"/>
        <v>0</v>
      </c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</row>
    <row r="78" spans="1:66">
      <c r="A78" s="115">
        <v>24</v>
      </c>
      <c r="B78" s="149">
        <f t="shared" si="11"/>
        <v>0</v>
      </c>
      <c r="C78" s="149">
        <f t="shared" si="11"/>
        <v>0</v>
      </c>
      <c r="D78" s="149">
        <f t="shared" si="11"/>
        <v>0</v>
      </c>
      <c r="E78" s="125">
        <v>0</v>
      </c>
      <c r="F78" s="125">
        <v>0</v>
      </c>
      <c r="G78" s="125">
        <v>0</v>
      </c>
      <c r="H78" s="125">
        <v>0</v>
      </c>
      <c r="I78" s="125">
        <v>0</v>
      </c>
      <c r="J78" s="128">
        <v>0</v>
      </c>
      <c r="K78" s="128">
        <v>0</v>
      </c>
      <c r="L78" s="119">
        <f t="shared" si="10"/>
        <v>0</v>
      </c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</row>
    <row r="79" spans="1:66">
      <c r="A79" s="115">
        <v>25</v>
      </c>
      <c r="B79" s="149">
        <f t="shared" si="11"/>
        <v>0</v>
      </c>
      <c r="C79" s="149">
        <f t="shared" si="11"/>
        <v>0</v>
      </c>
      <c r="D79" s="149">
        <f t="shared" si="11"/>
        <v>0</v>
      </c>
      <c r="E79" s="125">
        <v>0</v>
      </c>
      <c r="F79" s="125">
        <v>0</v>
      </c>
      <c r="G79" s="125">
        <v>0</v>
      </c>
      <c r="H79" s="125">
        <v>0</v>
      </c>
      <c r="I79" s="125">
        <v>0</v>
      </c>
      <c r="J79" s="128">
        <v>0</v>
      </c>
      <c r="K79" s="128">
        <v>0</v>
      </c>
      <c r="L79" s="119">
        <f t="shared" si="10"/>
        <v>0</v>
      </c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</row>
    <row r="80" spans="1:66">
      <c r="A80" s="130"/>
      <c r="B80" s="130"/>
      <c r="C80" s="130"/>
      <c r="D80" s="131" t="s">
        <v>70</v>
      </c>
      <c r="E80" s="133">
        <f t="shared" ref="E80:L80" si="12">SUM(E55:E79)</f>
        <v>0</v>
      </c>
      <c r="F80" s="133">
        <f t="shared" si="12"/>
        <v>0</v>
      </c>
      <c r="G80" s="133">
        <f t="shared" si="12"/>
        <v>0</v>
      </c>
      <c r="H80" s="133">
        <f t="shared" si="12"/>
        <v>0</v>
      </c>
      <c r="I80" s="133">
        <f t="shared" si="12"/>
        <v>0</v>
      </c>
      <c r="J80" s="133">
        <f t="shared" si="12"/>
        <v>0</v>
      </c>
      <c r="K80" s="133">
        <f t="shared" si="12"/>
        <v>0</v>
      </c>
      <c r="L80" s="133">
        <f t="shared" si="12"/>
        <v>0</v>
      </c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</row>
    <row r="81" spans="1:56">
      <c r="A81" s="1" t="s">
        <v>58</v>
      </c>
      <c r="B81" s="1" t="s">
        <v>117</v>
      </c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</row>
    <row r="82" spans="1:56">
      <c r="A82" s="1" t="s">
        <v>78</v>
      </c>
      <c r="B82" s="1" t="s">
        <v>118</v>
      </c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</row>
    <row r="83" spans="1:56">
      <c r="A83" s="1" t="s">
        <v>101</v>
      </c>
      <c r="B83" s="1" t="s">
        <v>119</v>
      </c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</row>
    <row r="84" spans="1:56">
      <c r="A84" s="1" t="s">
        <v>102</v>
      </c>
      <c r="B84" s="1" t="s">
        <v>120</v>
      </c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</row>
    <row r="85" spans="1:56">
      <c r="A85" s="1" t="s">
        <v>103</v>
      </c>
      <c r="B85" s="1" t="s">
        <v>121</v>
      </c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</row>
    <row r="86" spans="1:56">
      <c r="A86" s="1" t="s">
        <v>104</v>
      </c>
      <c r="B86" s="1" t="s">
        <v>122</v>
      </c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</row>
    <row r="87" spans="1:56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</row>
    <row r="88" spans="1:56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</row>
    <row r="89" spans="1:56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</row>
    <row r="90" spans="1:56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</row>
    <row r="91" spans="1:56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</row>
    <row r="92" spans="1:56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</row>
    <row r="93" spans="1:56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</row>
    <row r="94" spans="1:56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</row>
    <row r="95" spans="1:56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</row>
    <row r="96" spans="1:56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</row>
    <row r="97" spans="1:56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</row>
    <row r="98" spans="1:56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</row>
    <row r="99" spans="1:56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</row>
    <row r="100" spans="1:56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</row>
    <row r="101" spans="1:56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</row>
    <row r="102" spans="1:56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</row>
    <row r="103" spans="1:56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</row>
    <row r="104" spans="1:56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</row>
    <row r="105" spans="1:56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</row>
    <row r="106" spans="1:56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</row>
    <row r="107" spans="1:56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</row>
    <row r="108" spans="1:56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</row>
    <row r="109" spans="1:56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</row>
    <row r="110" spans="1:56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</row>
    <row r="111" spans="1:56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</row>
    <row r="112" spans="1:56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</row>
    <row r="113" spans="1:27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</row>
    <row r="114" spans="1:27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</row>
    <row r="115" spans="1:27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</row>
    <row r="116" spans="1:27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</row>
    <row r="117" spans="1:27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</row>
    <row r="118" spans="1:27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</row>
    <row r="119" spans="1:27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</row>
    <row r="120" spans="1:27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</row>
  </sheetData>
  <mergeCells count="1">
    <mergeCell ref="I14:J15"/>
  </mergeCells>
  <printOptions horizontalCentered="1"/>
  <pageMargins left="0.23622047244094491" right="0.23622047244094491" top="0.9055118110236221" bottom="0.23622047244094491" header="0.31496062992125984" footer="0.31496062992125984"/>
  <pageSetup paperSize="5" scale="79" fitToWidth="0" fitToHeight="0" orientation="landscape" r:id="rId1"/>
  <headerFooter>
    <oddHeader xml:space="preserve">&amp;C&amp;"Times New Roman,Bold"&amp;14Government of Guam
Fiscal Year 2025
Agency Staffing Pattern
(CURRENT)&amp;R&amp;"Times New Roman,Bold"[BBMR BD-1]           </oddHeader>
  </headerFooter>
  <rowBreaks count="1" manualBreakCount="1">
    <brk id="45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246E4E-30E3-4196-9183-D6F1DF9FD68A}">
  <dimension ref="A1:BV120"/>
  <sheetViews>
    <sheetView view="pageLayout" zoomScaleNormal="178" zoomScaleSheetLayoutView="100" workbookViewId="0">
      <selection activeCell="C23" sqref="C23"/>
    </sheetView>
  </sheetViews>
  <sheetFormatPr defaultColWidth="8.88671875" defaultRowHeight="11.25"/>
  <cols>
    <col min="1" max="1" width="2.88671875" style="6" customWidth="1"/>
    <col min="2" max="2" width="5.88671875" style="6" customWidth="1"/>
    <col min="3" max="3" width="18.88671875" style="6" customWidth="1"/>
    <col min="4" max="4" width="17.88671875" style="6" customWidth="1"/>
    <col min="5" max="5" width="8" style="6" customWidth="1"/>
    <col min="6" max="6" width="8.109375" style="6" customWidth="1"/>
    <col min="7" max="7" width="8.88671875" style="6" customWidth="1"/>
    <col min="8" max="8" width="8.109375" style="6" customWidth="1"/>
    <col min="9" max="9" width="9.44140625" style="6" customWidth="1"/>
    <col min="10" max="10" width="6.88671875" style="6" customWidth="1"/>
    <col min="11" max="11" width="7.6640625" style="6" customWidth="1"/>
    <col min="12" max="12" width="10.88671875" style="6" customWidth="1"/>
    <col min="13" max="14" width="8.6640625" style="6" customWidth="1"/>
    <col min="15" max="15" width="8" style="6" customWidth="1"/>
    <col min="16" max="16" width="6.88671875" style="6" customWidth="1"/>
    <col min="17" max="20" width="8.88671875" style="6" customWidth="1"/>
    <col min="21" max="16384" width="8.88671875" style="6"/>
  </cols>
  <sheetData>
    <row r="1" spans="1:74" ht="15.75">
      <c r="A1" s="1"/>
      <c r="B1" s="1"/>
      <c r="C1" s="1"/>
      <c r="D1" s="1"/>
      <c r="E1" s="1"/>
      <c r="F1" s="2" t="s">
        <v>0</v>
      </c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3" t="s">
        <v>0</v>
      </c>
      <c r="T1" s="1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</row>
    <row r="2" spans="1:74" s="76" customFormat="1" ht="12.75">
      <c r="A2" s="72" t="s">
        <v>1</v>
      </c>
      <c r="B2" s="73"/>
      <c r="C2" s="73"/>
      <c r="D2" s="72" t="s">
        <v>72</v>
      </c>
      <c r="E2" s="73"/>
      <c r="F2" s="72" t="s">
        <v>0</v>
      </c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4"/>
      <c r="V2" s="74"/>
      <c r="W2" s="74"/>
      <c r="X2" s="74"/>
      <c r="Y2" s="74"/>
      <c r="Z2" s="74"/>
      <c r="AA2" s="74"/>
      <c r="AB2" s="74"/>
      <c r="AC2" s="74"/>
      <c r="AD2" s="74"/>
      <c r="AE2" s="74"/>
      <c r="AF2" s="74"/>
      <c r="AG2" s="74"/>
      <c r="AH2" s="74"/>
      <c r="AI2" s="74"/>
      <c r="AJ2" s="74"/>
      <c r="AK2" s="74"/>
      <c r="AL2" s="74"/>
      <c r="AM2" s="74"/>
      <c r="AN2" s="74"/>
      <c r="AO2" s="74"/>
      <c r="AP2" s="74"/>
      <c r="AQ2" s="74"/>
      <c r="AR2" s="74"/>
      <c r="AS2" s="74"/>
      <c r="AT2" s="74"/>
      <c r="AU2" s="74"/>
      <c r="AV2" s="74"/>
      <c r="AW2" s="74"/>
      <c r="AX2" s="74"/>
      <c r="AY2" s="74"/>
      <c r="AZ2" s="74"/>
      <c r="BA2" s="74"/>
      <c r="BB2" s="74"/>
      <c r="BC2" s="74"/>
      <c r="BD2" s="74"/>
      <c r="BE2" s="75"/>
      <c r="BF2" s="75"/>
      <c r="BG2" s="75"/>
      <c r="BH2" s="75"/>
      <c r="BI2" s="75"/>
      <c r="BJ2" s="75"/>
      <c r="BK2" s="75"/>
      <c r="BL2" s="75"/>
      <c r="BM2" s="75"/>
      <c r="BN2" s="75"/>
      <c r="BO2" s="75"/>
      <c r="BP2" s="75"/>
      <c r="BQ2" s="75"/>
      <c r="BR2" s="75"/>
      <c r="BS2" s="75"/>
      <c r="BT2" s="75"/>
      <c r="BU2" s="75"/>
      <c r="BV2" s="75"/>
    </row>
    <row r="3" spans="1:74" s="76" customFormat="1" ht="8.1" customHeight="1">
      <c r="A3" s="72"/>
      <c r="B3" s="73"/>
      <c r="C3" s="73"/>
      <c r="D3" s="72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4"/>
      <c r="V3" s="74"/>
      <c r="W3" s="74"/>
      <c r="X3" s="74"/>
      <c r="Y3" s="74"/>
      <c r="Z3" s="74"/>
      <c r="AA3" s="74"/>
      <c r="AB3" s="74"/>
      <c r="AC3" s="74"/>
      <c r="AD3" s="74"/>
      <c r="AE3" s="74"/>
      <c r="AF3" s="74"/>
      <c r="AG3" s="74"/>
      <c r="AH3" s="74"/>
      <c r="AI3" s="74"/>
      <c r="AJ3" s="74"/>
      <c r="AK3" s="74"/>
      <c r="AL3" s="74"/>
      <c r="AM3" s="74"/>
      <c r="AN3" s="74"/>
      <c r="AO3" s="74"/>
      <c r="AP3" s="74"/>
      <c r="AQ3" s="74"/>
      <c r="AR3" s="74"/>
      <c r="AS3" s="74"/>
      <c r="AT3" s="74"/>
      <c r="AU3" s="74"/>
      <c r="AV3" s="74"/>
      <c r="AW3" s="74"/>
      <c r="AX3" s="74"/>
      <c r="AY3" s="74"/>
      <c r="AZ3" s="74"/>
      <c r="BA3" s="74"/>
      <c r="BB3" s="74"/>
      <c r="BC3" s="74"/>
      <c r="BD3" s="74"/>
      <c r="BE3" s="75"/>
      <c r="BF3" s="75"/>
      <c r="BG3" s="75"/>
      <c r="BH3" s="75"/>
      <c r="BI3" s="75"/>
      <c r="BJ3" s="75"/>
      <c r="BK3" s="75"/>
      <c r="BL3" s="75"/>
      <c r="BM3" s="75"/>
      <c r="BN3" s="75"/>
      <c r="BO3" s="75"/>
      <c r="BP3" s="75"/>
      <c r="BQ3" s="75"/>
      <c r="BR3" s="75"/>
      <c r="BS3" s="75"/>
      <c r="BT3" s="75"/>
      <c r="BU3" s="75"/>
      <c r="BV3" s="75"/>
    </row>
    <row r="4" spans="1:74" s="76" customFormat="1" ht="12.75">
      <c r="A4" s="72" t="s">
        <v>3</v>
      </c>
      <c r="B4" s="73"/>
      <c r="C4" s="73"/>
      <c r="D4" s="3" t="s">
        <v>4</v>
      </c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4"/>
      <c r="V4" s="74"/>
      <c r="W4" s="74"/>
      <c r="X4" s="74"/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4"/>
      <c r="AO4" s="74"/>
      <c r="AP4" s="74"/>
      <c r="AQ4" s="74"/>
      <c r="AR4" s="74"/>
      <c r="AS4" s="74"/>
      <c r="AT4" s="74"/>
      <c r="AU4" s="74"/>
      <c r="AV4" s="74"/>
      <c r="AW4" s="74"/>
      <c r="AX4" s="74"/>
      <c r="AY4" s="74"/>
      <c r="AZ4" s="74"/>
      <c r="BA4" s="74"/>
      <c r="BB4" s="74"/>
      <c r="BC4" s="74"/>
      <c r="BD4" s="74"/>
      <c r="BE4" s="75"/>
      <c r="BF4" s="75"/>
      <c r="BG4" s="75"/>
      <c r="BH4" s="75"/>
      <c r="BI4" s="75"/>
      <c r="BJ4" s="75"/>
      <c r="BK4" s="75"/>
      <c r="BL4" s="75"/>
      <c r="BM4" s="75"/>
      <c r="BN4" s="75"/>
      <c r="BO4" s="75"/>
      <c r="BP4" s="75"/>
      <c r="BQ4" s="75"/>
      <c r="BR4" s="75"/>
      <c r="BS4" s="75"/>
      <c r="BT4" s="75"/>
      <c r="BU4" s="75"/>
      <c r="BV4" s="75"/>
    </row>
    <row r="5" spans="1:74" s="76" customFormat="1" ht="8.1" customHeight="1">
      <c r="A5" s="72"/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4"/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  <c r="AG5" s="74"/>
      <c r="AH5" s="74"/>
      <c r="AI5" s="74"/>
      <c r="AJ5" s="74"/>
      <c r="AK5" s="74"/>
      <c r="AL5" s="74"/>
      <c r="AM5" s="74"/>
      <c r="AN5" s="74"/>
      <c r="AO5" s="74"/>
      <c r="AP5" s="74"/>
      <c r="AQ5" s="74"/>
      <c r="AR5" s="74"/>
      <c r="AS5" s="74"/>
      <c r="AT5" s="74"/>
      <c r="AU5" s="74"/>
      <c r="AV5" s="74"/>
      <c r="AW5" s="74"/>
      <c r="AX5" s="74"/>
      <c r="AY5" s="74"/>
      <c r="AZ5" s="74"/>
      <c r="BA5" s="74"/>
      <c r="BB5" s="74"/>
      <c r="BC5" s="74"/>
      <c r="BD5" s="74"/>
      <c r="BE5" s="75"/>
      <c r="BF5" s="75"/>
      <c r="BG5" s="75"/>
      <c r="BH5" s="75"/>
      <c r="BI5" s="75"/>
      <c r="BJ5" s="75"/>
      <c r="BK5" s="75"/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</row>
    <row r="6" spans="1:74" s="76" customFormat="1" ht="12.75">
      <c r="A6" s="72" t="s">
        <v>73</v>
      </c>
      <c r="B6" s="73"/>
      <c r="C6" s="73"/>
      <c r="D6" s="72" t="s">
        <v>139</v>
      </c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4"/>
      <c r="V6" s="74"/>
      <c r="W6" s="74"/>
      <c r="X6" s="74"/>
      <c r="Y6" s="74"/>
      <c r="Z6" s="74"/>
      <c r="AA6" s="74"/>
      <c r="AB6" s="74"/>
      <c r="AC6" s="74"/>
      <c r="AD6" s="74"/>
      <c r="AE6" s="74"/>
      <c r="AF6" s="74"/>
      <c r="AG6" s="74"/>
      <c r="AH6" s="74"/>
      <c r="AI6" s="74"/>
      <c r="AJ6" s="74"/>
      <c r="AK6" s="74"/>
      <c r="AL6" s="74"/>
      <c r="AM6" s="74"/>
      <c r="AN6" s="74"/>
      <c r="AO6" s="74"/>
      <c r="AP6" s="74"/>
      <c r="AQ6" s="74"/>
      <c r="AR6" s="74"/>
      <c r="AS6" s="74"/>
      <c r="AT6" s="74"/>
      <c r="AU6" s="74"/>
      <c r="AV6" s="74"/>
      <c r="AW6" s="74"/>
      <c r="AX6" s="74"/>
      <c r="AY6" s="74"/>
      <c r="AZ6" s="74"/>
      <c r="BA6" s="74"/>
      <c r="BB6" s="74"/>
      <c r="BC6" s="74"/>
      <c r="BD6" s="74"/>
      <c r="BE6" s="75"/>
      <c r="BF6" s="75"/>
      <c r="BG6" s="75"/>
      <c r="BH6" s="75"/>
      <c r="BI6" s="75"/>
      <c r="BJ6" s="75"/>
      <c r="BK6" s="75"/>
      <c r="BL6" s="75"/>
      <c r="BM6" s="75"/>
      <c r="BN6" s="75"/>
      <c r="BO6" s="75"/>
      <c r="BP6" s="75"/>
      <c r="BQ6" s="75"/>
      <c r="BR6" s="75"/>
      <c r="BS6" s="75"/>
      <c r="BT6" s="75"/>
      <c r="BU6" s="75"/>
      <c r="BV6" s="75"/>
    </row>
    <row r="7" spans="1:74" s="76" customFormat="1" ht="8.1" customHeight="1">
      <c r="A7" s="72"/>
      <c r="B7" s="73"/>
      <c r="C7" s="73"/>
      <c r="D7" s="72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4"/>
      <c r="V7" s="74"/>
      <c r="W7" s="74"/>
      <c r="X7" s="74"/>
      <c r="Y7" s="74"/>
      <c r="Z7" s="74"/>
      <c r="AA7" s="74"/>
      <c r="AB7" s="74"/>
      <c r="AC7" s="74"/>
      <c r="AD7" s="74"/>
      <c r="AE7" s="74"/>
      <c r="AF7" s="74"/>
      <c r="AG7" s="74"/>
      <c r="AH7" s="74"/>
      <c r="AI7" s="74"/>
      <c r="AJ7" s="74"/>
      <c r="AK7" s="74"/>
      <c r="AL7" s="74"/>
      <c r="AM7" s="74"/>
      <c r="AN7" s="74"/>
      <c r="AO7" s="74"/>
      <c r="AP7" s="74"/>
      <c r="AQ7" s="74"/>
      <c r="AR7" s="74"/>
      <c r="AS7" s="74"/>
      <c r="AT7" s="74"/>
      <c r="AU7" s="74"/>
      <c r="AV7" s="74"/>
      <c r="AW7" s="74"/>
      <c r="AX7" s="74"/>
      <c r="AY7" s="74"/>
      <c r="AZ7" s="74"/>
      <c r="BA7" s="74"/>
      <c r="BB7" s="74"/>
      <c r="BC7" s="74"/>
      <c r="BD7" s="74"/>
      <c r="BE7" s="75"/>
      <c r="BF7" s="75"/>
      <c r="BG7" s="75"/>
      <c r="BH7" s="75"/>
      <c r="BI7" s="75"/>
      <c r="BJ7" s="75"/>
      <c r="BK7" s="75"/>
      <c r="BL7" s="75"/>
      <c r="BM7" s="75"/>
      <c r="BN7" s="75"/>
      <c r="BO7" s="75"/>
      <c r="BP7" s="75"/>
      <c r="BQ7" s="75"/>
      <c r="BR7" s="75"/>
      <c r="BS7" s="75"/>
      <c r="BT7" s="75"/>
      <c r="BU7" s="75"/>
      <c r="BV7" s="75"/>
    </row>
    <row r="8" spans="1:74" s="76" customFormat="1" ht="14.25">
      <c r="A8" s="72" t="s">
        <v>75</v>
      </c>
      <c r="B8" s="73"/>
      <c r="C8" s="73"/>
      <c r="D8" s="72" t="s">
        <v>62</v>
      </c>
      <c r="E8" s="192" t="s">
        <v>210</v>
      </c>
      <c r="F8" s="73"/>
      <c r="G8" s="73"/>
      <c r="H8" s="73"/>
      <c r="I8" s="73"/>
      <c r="J8" s="73"/>
      <c r="K8" s="73"/>
      <c r="L8" s="77"/>
      <c r="M8" s="77"/>
      <c r="N8" s="77"/>
      <c r="O8" s="77"/>
      <c r="P8" s="77"/>
      <c r="Q8" s="77"/>
      <c r="R8" s="77"/>
      <c r="S8" s="77"/>
      <c r="T8" s="73"/>
      <c r="U8" s="74"/>
      <c r="V8" s="74"/>
      <c r="W8" s="74"/>
      <c r="X8" s="74"/>
      <c r="Y8" s="74"/>
      <c r="Z8" s="74"/>
      <c r="AA8" s="74"/>
      <c r="AB8" s="74"/>
      <c r="AC8" s="74"/>
      <c r="AD8" s="74"/>
      <c r="AE8" s="74"/>
      <c r="AF8" s="74"/>
      <c r="AG8" s="74"/>
      <c r="AH8" s="74"/>
      <c r="AI8" s="74"/>
      <c r="AJ8" s="74"/>
      <c r="AK8" s="74"/>
      <c r="AL8" s="74"/>
      <c r="AM8" s="74"/>
      <c r="AN8" s="74"/>
      <c r="AO8" s="74"/>
      <c r="AP8" s="74"/>
      <c r="AQ8" s="74"/>
      <c r="AR8" s="74"/>
      <c r="AS8" s="74"/>
      <c r="AT8" s="74"/>
      <c r="AU8" s="74"/>
      <c r="AV8" s="74"/>
      <c r="AW8" s="74"/>
      <c r="AX8" s="74"/>
      <c r="AY8" s="74"/>
      <c r="AZ8" s="74"/>
      <c r="BA8" s="74"/>
      <c r="BB8" s="74"/>
      <c r="BC8" s="74"/>
      <c r="BD8" s="74"/>
      <c r="BE8" s="75"/>
      <c r="BF8" s="75"/>
      <c r="BG8" s="75"/>
      <c r="BH8" s="75"/>
      <c r="BI8" s="75"/>
      <c r="BJ8" s="75"/>
      <c r="BK8" s="75"/>
      <c r="BL8" s="75"/>
      <c r="BM8" s="75"/>
      <c r="BN8" s="75"/>
      <c r="BO8" s="75"/>
      <c r="BP8" s="75"/>
      <c r="BQ8" s="75"/>
      <c r="BR8" s="75"/>
      <c r="BS8" s="75"/>
      <c r="BT8" s="75"/>
      <c r="BU8" s="75"/>
      <c r="BV8" s="75"/>
    </row>
    <row r="9" spans="1:74" ht="15">
      <c r="A9" s="1"/>
      <c r="B9" s="1"/>
      <c r="C9" s="1"/>
      <c r="D9" s="1"/>
      <c r="E9" s="1"/>
      <c r="F9"/>
      <c r="G9"/>
      <c r="H9"/>
      <c r="I9"/>
      <c r="J9"/>
      <c r="K9" s="1"/>
      <c r="L9" s="1" t="s">
        <v>0</v>
      </c>
      <c r="M9" s="1"/>
      <c r="N9" s="1"/>
      <c r="O9" s="1"/>
      <c r="P9" s="1"/>
      <c r="Q9"/>
      <c r="R9"/>
      <c r="S9" s="1"/>
      <c r="T9" s="1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</row>
    <row r="10" spans="1:74" ht="15.75" thickBot="1">
      <c r="A10" s="1"/>
      <c r="B10" s="1"/>
      <c r="C10" s="1"/>
      <c r="D10" s="1"/>
      <c r="E10" s="1"/>
      <c r="F10"/>
      <c r="G10"/>
      <c r="H10"/>
      <c r="I10"/>
      <c r="J10"/>
      <c r="K10" s="1"/>
      <c r="L10" s="1"/>
      <c r="M10" s="1"/>
      <c r="N10" s="1"/>
      <c r="O10" s="1"/>
      <c r="P10" s="1"/>
      <c r="Q10"/>
      <c r="R10"/>
      <c r="S10" s="1"/>
      <c r="T10" s="1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</row>
    <row r="11" spans="1:74" ht="12.75" thickTop="1" thickBot="1">
      <c r="A11" s="1"/>
      <c r="B11" s="78" t="s">
        <v>9</v>
      </c>
      <c r="C11" s="79"/>
      <c r="D11" s="79"/>
      <c r="E11" s="79"/>
      <c r="F11" s="79"/>
      <c r="G11" s="79"/>
      <c r="H11" s="79"/>
      <c r="I11" s="79"/>
      <c r="J11" s="80"/>
      <c r="K11" s="1"/>
      <c r="L11" s="1"/>
      <c r="M11" s="1"/>
      <c r="N11" s="1"/>
      <c r="O11" s="1"/>
      <c r="P11" s="1"/>
      <c r="Q11" s="78" t="s">
        <v>9</v>
      </c>
      <c r="R11" s="80"/>
      <c r="S11" s="1"/>
      <c r="T11" s="1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</row>
    <row r="12" spans="1:74" ht="12" thickTop="1">
      <c r="A12" s="1"/>
      <c r="B12" s="81"/>
      <c r="C12" s="1"/>
      <c r="D12" s="1"/>
      <c r="E12" s="1"/>
      <c r="F12" s="1"/>
      <c r="G12" s="1"/>
      <c r="H12" s="1"/>
      <c r="I12" s="1"/>
      <c r="J12" s="82"/>
      <c r="K12" s="1"/>
      <c r="L12" s="1"/>
      <c r="M12" s="1"/>
      <c r="N12" s="1"/>
      <c r="O12" s="1"/>
      <c r="P12" s="1"/>
      <c r="Q12" s="81"/>
      <c r="R12" s="82"/>
      <c r="S12" s="1"/>
      <c r="T12" s="1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</row>
    <row r="13" spans="1:74">
      <c r="A13" s="1"/>
      <c r="B13" s="83" t="s">
        <v>10</v>
      </c>
      <c r="C13" s="84" t="s">
        <v>11</v>
      </c>
      <c r="D13" s="85" t="s">
        <v>12</v>
      </c>
      <c r="E13" s="84" t="s">
        <v>13</v>
      </c>
      <c r="F13" s="85" t="s">
        <v>14</v>
      </c>
      <c r="G13" s="86" t="s">
        <v>15</v>
      </c>
      <c r="H13" s="86" t="s">
        <v>16</v>
      </c>
      <c r="I13" s="86" t="s">
        <v>17</v>
      </c>
      <c r="J13" s="87" t="s">
        <v>18</v>
      </c>
      <c r="K13" s="84" t="s">
        <v>19</v>
      </c>
      <c r="L13" s="84" t="s">
        <v>20</v>
      </c>
      <c r="M13" s="85" t="s">
        <v>21</v>
      </c>
      <c r="N13" s="85" t="s">
        <v>22</v>
      </c>
      <c r="O13" s="85" t="s">
        <v>23</v>
      </c>
      <c r="P13" s="85" t="s">
        <v>24</v>
      </c>
      <c r="Q13" s="88" t="s">
        <v>25</v>
      </c>
      <c r="R13" s="87" t="s">
        <v>26</v>
      </c>
      <c r="S13" s="88" t="s">
        <v>27</v>
      </c>
      <c r="T13" s="21" t="s">
        <v>28</v>
      </c>
      <c r="U13" s="21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</row>
    <row r="14" spans="1:74">
      <c r="A14" s="89"/>
      <c r="B14" s="90" t="s">
        <v>0</v>
      </c>
      <c r="C14" s="91"/>
      <c r="D14" s="92" t="s">
        <v>0</v>
      </c>
      <c r="E14" s="92" t="s">
        <v>0</v>
      </c>
      <c r="F14" s="92" t="s">
        <v>0</v>
      </c>
      <c r="G14" s="93"/>
      <c r="H14" s="93" t="s">
        <v>0</v>
      </c>
      <c r="I14" s="239" t="s">
        <v>29</v>
      </c>
      <c r="J14" s="240"/>
      <c r="K14" s="94" t="s">
        <v>0</v>
      </c>
      <c r="L14" s="89"/>
      <c r="M14" s="94"/>
      <c r="N14" s="94"/>
      <c r="O14" s="94" t="s">
        <v>30</v>
      </c>
      <c r="P14" s="94"/>
      <c r="Q14" s="95"/>
      <c r="R14" s="96"/>
      <c r="S14" s="97"/>
      <c r="T14" s="97"/>
      <c r="U14" s="31"/>
      <c r="V14" s="31"/>
      <c r="W14" s="31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</row>
    <row r="15" spans="1:74">
      <c r="A15" s="98"/>
      <c r="B15" s="99" t="s">
        <v>31</v>
      </c>
      <c r="C15" s="93" t="s">
        <v>31</v>
      </c>
      <c r="D15" s="93" t="s">
        <v>32</v>
      </c>
      <c r="E15" s="93" t="s">
        <v>76</v>
      </c>
      <c r="F15" s="93" t="s">
        <v>0</v>
      </c>
      <c r="G15" s="93"/>
      <c r="H15" s="93" t="s">
        <v>0</v>
      </c>
      <c r="I15" s="241"/>
      <c r="J15" s="242"/>
      <c r="K15" s="100" t="s">
        <v>34</v>
      </c>
      <c r="L15" s="101" t="s">
        <v>35</v>
      </c>
      <c r="M15" s="101" t="s">
        <v>36</v>
      </c>
      <c r="N15" s="101" t="s">
        <v>37</v>
      </c>
      <c r="O15" s="101" t="s">
        <v>38</v>
      </c>
      <c r="P15" s="89" t="s">
        <v>39</v>
      </c>
      <c r="Q15" s="90" t="s">
        <v>40</v>
      </c>
      <c r="R15" s="102" t="s">
        <v>41</v>
      </c>
      <c r="S15" s="97" t="s">
        <v>42</v>
      </c>
      <c r="T15" s="103" t="s">
        <v>43</v>
      </c>
      <c r="U15" s="31"/>
      <c r="V15" s="31"/>
      <c r="W15" s="31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</row>
    <row r="16" spans="1:74" ht="12" thickBot="1">
      <c r="A16" s="104" t="s">
        <v>44</v>
      </c>
      <c r="B16" s="105" t="s">
        <v>45</v>
      </c>
      <c r="C16" s="106" t="s">
        <v>77</v>
      </c>
      <c r="D16" s="106" t="s">
        <v>47</v>
      </c>
      <c r="E16" s="106" t="s">
        <v>48</v>
      </c>
      <c r="F16" s="106" t="s">
        <v>49</v>
      </c>
      <c r="G16" s="106" t="s">
        <v>50</v>
      </c>
      <c r="H16" s="106" t="s">
        <v>51</v>
      </c>
      <c r="I16" s="107" t="s">
        <v>52</v>
      </c>
      <c r="J16" s="108" t="s">
        <v>53</v>
      </c>
      <c r="K16" s="109" t="s">
        <v>54</v>
      </c>
      <c r="L16" s="110" t="s">
        <v>206</v>
      </c>
      <c r="M16" s="111" t="s">
        <v>55</v>
      </c>
      <c r="N16" s="111" t="s">
        <v>56</v>
      </c>
      <c r="O16" s="111" t="s">
        <v>57</v>
      </c>
      <c r="P16" s="112" t="s">
        <v>78</v>
      </c>
      <c r="Q16" s="113" t="s">
        <v>59</v>
      </c>
      <c r="R16" s="114" t="s">
        <v>59</v>
      </c>
      <c r="S16" s="109" t="s">
        <v>60</v>
      </c>
      <c r="T16" s="111" t="s">
        <v>61</v>
      </c>
      <c r="U16" s="31"/>
      <c r="V16" s="31"/>
      <c r="W16" s="31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</row>
    <row r="17" spans="1:74" ht="22.5" thickTop="1">
      <c r="A17" s="115">
        <v>1</v>
      </c>
      <c r="B17" s="116" t="s">
        <v>63</v>
      </c>
      <c r="C17" s="121" t="s">
        <v>140</v>
      </c>
      <c r="D17" s="122" t="s">
        <v>141</v>
      </c>
      <c r="E17" s="117" t="s">
        <v>63</v>
      </c>
      <c r="F17" s="196">
        <v>55000</v>
      </c>
      <c r="G17" s="193">
        <v>0</v>
      </c>
      <c r="H17" s="193">
        <f>+L55</f>
        <v>0</v>
      </c>
      <c r="I17" s="220" t="s">
        <v>63</v>
      </c>
      <c r="J17" s="193">
        <v>0</v>
      </c>
      <c r="K17" s="195">
        <f t="shared" ref="K17:K41" si="0">(+F17+G17+H17+J17)</f>
        <v>55000</v>
      </c>
      <c r="L17" s="195">
        <f>ROUND((K17*0.3077),0)</f>
        <v>16924</v>
      </c>
      <c r="M17" s="195">
        <v>495</v>
      </c>
      <c r="N17" s="195">
        <v>0</v>
      </c>
      <c r="O17" s="195">
        <f>ROUND((K17*0.0145),0)</f>
        <v>798</v>
      </c>
      <c r="P17" s="195">
        <v>187</v>
      </c>
      <c r="Q17" s="199">
        <v>13493</v>
      </c>
      <c r="R17" s="199">
        <v>329</v>
      </c>
      <c r="S17" s="195">
        <f t="shared" ref="S17:S41" si="1">+L17+M17+N17+O17+P17+Q17+R17</f>
        <v>32226</v>
      </c>
      <c r="T17" s="195">
        <f t="shared" ref="T17:T41" si="2">+K17+S17</f>
        <v>87226</v>
      </c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</row>
    <row r="18" spans="1:74">
      <c r="A18" s="115">
        <f t="shared" ref="A18:A41" si="3">A17+1</f>
        <v>2</v>
      </c>
      <c r="B18" s="120" t="s">
        <v>63</v>
      </c>
      <c r="C18" s="117" t="s">
        <v>85</v>
      </c>
      <c r="D18" s="122" t="s">
        <v>142</v>
      </c>
      <c r="E18" s="122" t="s">
        <v>63</v>
      </c>
      <c r="F18" s="200">
        <v>37914</v>
      </c>
      <c r="G18" s="206">
        <v>0</v>
      </c>
      <c r="H18" s="193">
        <f t="shared" ref="H18:H41" si="4">+L56</f>
        <v>0</v>
      </c>
      <c r="I18" s="220" t="s">
        <v>63</v>
      </c>
      <c r="J18" s="193">
        <v>0</v>
      </c>
      <c r="K18" s="195">
        <f t="shared" si="0"/>
        <v>37914</v>
      </c>
      <c r="L18" s="195">
        <f t="shared" ref="L18:L20" si="5">ROUND((K18*0.3077),0)</f>
        <v>11666</v>
      </c>
      <c r="M18" s="195">
        <v>495</v>
      </c>
      <c r="N18" s="195">
        <v>0</v>
      </c>
      <c r="O18" s="195">
        <f t="shared" ref="O18:O41" si="6">ROUND((K18*0.0145),0)</f>
        <v>550</v>
      </c>
      <c r="P18" s="195">
        <v>187</v>
      </c>
      <c r="Q18" s="203">
        <v>8551</v>
      </c>
      <c r="R18" s="203">
        <v>0</v>
      </c>
      <c r="S18" s="195">
        <f t="shared" si="1"/>
        <v>21449</v>
      </c>
      <c r="T18" s="195">
        <f t="shared" si="2"/>
        <v>59363</v>
      </c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</row>
    <row r="19" spans="1:74">
      <c r="A19" s="115">
        <f t="shared" si="3"/>
        <v>3</v>
      </c>
      <c r="B19" s="120" t="s">
        <v>63</v>
      </c>
      <c r="C19" s="117" t="s">
        <v>85</v>
      </c>
      <c r="D19" s="122" t="s">
        <v>163</v>
      </c>
      <c r="E19" s="122" t="s">
        <v>63</v>
      </c>
      <c r="F19" s="200">
        <v>33182</v>
      </c>
      <c r="G19" s="206">
        <v>0</v>
      </c>
      <c r="H19" s="193">
        <f t="shared" si="4"/>
        <v>0</v>
      </c>
      <c r="I19" s="220" t="s">
        <v>63</v>
      </c>
      <c r="J19" s="193">
        <v>0</v>
      </c>
      <c r="K19" s="195">
        <f t="shared" si="0"/>
        <v>33182</v>
      </c>
      <c r="L19" s="195">
        <f t="shared" si="5"/>
        <v>10210</v>
      </c>
      <c r="M19" s="195">
        <v>0</v>
      </c>
      <c r="N19" s="195">
        <v>0</v>
      </c>
      <c r="O19" s="195">
        <f t="shared" si="6"/>
        <v>481</v>
      </c>
      <c r="P19" s="195">
        <v>187</v>
      </c>
      <c r="Q19" s="203">
        <v>8551</v>
      </c>
      <c r="R19" s="203">
        <v>342</v>
      </c>
      <c r="S19" s="195">
        <f t="shared" si="1"/>
        <v>19771</v>
      </c>
      <c r="T19" s="195">
        <f t="shared" si="2"/>
        <v>52953</v>
      </c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</row>
    <row r="20" spans="1:74">
      <c r="A20" s="115">
        <f t="shared" si="3"/>
        <v>4</v>
      </c>
      <c r="B20" s="120" t="s">
        <v>63</v>
      </c>
      <c r="C20" s="117" t="s">
        <v>85</v>
      </c>
      <c r="D20" s="122" t="s">
        <v>143</v>
      </c>
      <c r="E20" s="122" t="s">
        <v>63</v>
      </c>
      <c r="F20" s="200">
        <v>33182</v>
      </c>
      <c r="G20" s="206">
        <v>0</v>
      </c>
      <c r="H20" s="193">
        <f t="shared" si="4"/>
        <v>0</v>
      </c>
      <c r="I20" s="220" t="s">
        <v>63</v>
      </c>
      <c r="J20" s="193">
        <v>0</v>
      </c>
      <c r="K20" s="195">
        <f t="shared" si="0"/>
        <v>33182</v>
      </c>
      <c r="L20" s="195">
        <f t="shared" si="5"/>
        <v>10210</v>
      </c>
      <c r="M20" s="195">
        <v>0</v>
      </c>
      <c r="N20" s="195">
        <v>0</v>
      </c>
      <c r="O20" s="195">
        <f t="shared" si="6"/>
        <v>481</v>
      </c>
      <c r="P20" s="195">
        <v>187</v>
      </c>
      <c r="Q20" s="203">
        <v>4801</v>
      </c>
      <c r="R20" s="203">
        <v>342</v>
      </c>
      <c r="S20" s="195">
        <f t="shared" si="1"/>
        <v>16021</v>
      </c>
      <c r="T20" s="195">
        <f t="shared" si="2"/>
        <v>49203</v>
      </c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</row>
    <row r="21" spans="1:74">
      <c r="A21" s="115">
        <f t="shared" si="3"/>
        <v>5</v>
      </c>
      <c r="B21" s="120" t="s">
        <v>63</v>
      </c>
      <c r="C21" s="117" t="s">
        <v>85</v>
      </c>
      <c r="D21" s="122" t="s">
        <v>166</v>
      </c>
      <c r="E21" s="122" t="s">
        <v>63</v>
      </c>
      <c r="F21" s="200">
        <v>28000</v>
      </c>
      <c r="G21" s="206">
        <v>0</v>
      </c>
      <c r="H21" s="193">
        <f t="shared" ref="H21:H24" si="7">+L59</f>
        <v>0</v>
      </c>
      <c r="I21" s="220" t="s">
        <v>63</v>
      </c>
      <c r="J21" s="193">
        <v>0</v>
      </c>
      <c r="K21" s="195">
        <f t="shared" ref="K21:K24" si="8">(+F21+G21+H21+J21)</f>
        <v>28000</v>
      </c>
      <c r="L21" s="195">
        <f t="shared" ref="L21:L24" si="9">ROUND((K21*0.3077),0)</f>
        <v>8616</v>
      </c>
      <c r="M21" s="195">
        <v>495</v>
      </c>
      <c r="N21" s="195">
        <v>0</v>
      </c>
      <c r="O21" s="195">
        <f t="shared" ref="O21:O24" si="10">ROUND((K21*0.0145),0)</f>
        <v>406</v>
      </c>
      <c r="P21" s="195">
        <v>187</v>
      </c>
      <c r="Q21" s="203">
        <v>8551</v>
      </c>
      <c r="R21" s="203">
        <v>342</v>
      </c>
      <c r="S21" s="195">
        <f t="shared" ref="S21:S24" si="11">+L21+M21+N21+O21+P21+Q21+R21</f>
        <v>18597</v>
      </c>
      <c r="T21" s="195">
        <f t="shared" ref="T21:T24" si="12">+K21+S21</f>
        <v>46597</v>
      </c>
      <c r="U21" s="223"/>
      <c r="V21" s="223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</row>
    <row r="22" spans="1:74">
      <c r="A22" s="115">
        <f t="shared" si="3"/>
        <v>6</v>
      </c>
      <c r="B22" s="120" t="s">
        <v>63</v>
      </c>
      <c r="C22" s="117" t="s">
        <v>85</v>
      </c>
      <c r="D22" s="122" t="s">
        <v>170</v>
      </c>
      <c r="E22" s="122" t="s">
        <v>63</v>
      </c>
      <c r="F22" s="200">
        <v>26520</v>
      </c>
      <c r="G22" s="206">
        <v>0</v>
      </c>
      <c r="H22" s="193">
        <f t="shared" si="7"/>
        <v>0</v>
      </c>
      <c r="I22" s="220" t="s">
        <v>63</v>
      </c>
      <c r="J22" s="193">
        <v>0</v>
      </c>
      <c r="K22" s="195">
        <f t="shared" si="8"/>
        <v>26520</v>
      </c>
      <c r="L22" s="195">
        <f t="shared" si="9"/>
        <v>8160</v>
      </c>
      <c r="M22" s="195">
        <v>495</v>
      </c>
      <c r="N22" s="195">
        <v>0</v>
      </c>
      <c r="O22" s="195">
        <f t="shared" si="10"/>
        <v>385</v>
      </c>
      <c r="P22" s="195">
        <v>187</v>
      </c>
      <c r="Q22" s="203">
        <v>15868</v>
      </c>
      <c r="R22" s="203">
        <v>0</v>
      </c>
      <c r="S22" s="195">
        <f t="shared" si="11"/>
        <v>25095</v>
      </c>
      <c r="T22" s="195">
        <f t="shared" si="12"/>
        <v>51615</v>
      </c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</row>
    <row r="23" spans="1:74">
      <c r="A23" s="115">
        <f t="shared" si="3"/>
        <v>7</v>
      </c>
      <c r="B23" s="120" t="s">
        <v>63</v>
      </c>
      <c r="C23" s="117" t="s">
        <v>85</v>
      </c>
      <c r="D23" s="157" t="s">
        <v>187</v>
      </c>
      <c r="E23" s="122" t="s">
        <v>63</v>
      </c>
      <c r="F23" s="200">
        <v>37545</v>
      </c>
      <c r="G23" s="206">
        <v>0</v>
      </c>
      <c r="H23" s="193">
        <f t="shared" si="7"/>
        <v>0</v>
      </c>
      <c r="I23" s="207" t="s">
        <v>63</v>
      </c>
      <c r="J23" s="193">
        <v>0</v>
      </c>
      <c r="K23" s="195">
        <f t="shared" si="8"/>
        <v>37545</v>
      </c>
      <c r="L23" s="195">
        <f t="shared" si="9"/>
        <v>11553</v>
      </c>
      <c r="M23" s="195">
        <v>495</v>
      </c>
      <c r="N23" s="195">
        <v>0</v>
      </c>
      <c r="O23" s="195">
        <f t="shared" si="10"/>
        <v>544</v>
      </c>
      <c r="P23" s="195">
        <v>187</v>
      </c>
      <c r="Q23" s="203">
        <v>13493</v>
      </c>
      <c r="R23" s="203">
        <v>329</v>
      </c>
      <c r="S23" s="195">
        <f t="shared" si="11"/>
        <v>26601</v>
      </c>
      <c r="T23" s="195">
        <f t="shared" si="12"/>
        <v>64146</v>
      </c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</row>
    <row r="24" spans="1:74">
      <c r="A24" s="115">
        <f t="shared" si="3"/>
        <v>8</v>
      </c>
      <c r="B24" s="120" t="s">
        <v>63</v>
      </c>
      <c r="C24" s="117" t="s">
        <v>85</v>
      </c>
      <c r="D24" s="157" t="s">
        <v>213</v>
      </c>
      <c r="E24" s="122" t="s">
        <v>63</v>
      </c>
      <c r="F24" s="200">
        <v>26520</v>
      </c>
      <c r="G24" s="206">
        <v>0</v>
      </c>
      <c r="H24" s="193">
        <f t="shared" si="7"/>
        <v>0</v>
      </c>
      <c r="I24" s="220" t="s">
        <v>63</v>
      </c>
      <c r="J24" s="193">
        <v>0</v>
      </c>
      <c r="K24" s="195">
        <f t="shared" si="8"/>
        <v>26520</v>
      </c>
      <c r="L24" s="195">
        <f t="shared" si="9"/>
        <v>8160</v>
      </c>
      <c r="M24" s="195">
        <v>495</v>
      </c>
      <c r="N24" s="195">
        <v>0</v>
      </c>
      <c r="O24" s="195">
        <f t="shared" si="10"/>
        <v>385</v>
      </c>
      <c r="P24" s="195">
        <v>187</v>
      </c>
      <c r="Q24" s="203">
        <v>0</v>
      </c>
      <c r="R24" s="203">
        <v>329</v>
      </c>
      <c r="S24" s="195">
        <f t="shared" si="11"/>
        <v>9556</v>
      </c>
      <c r="T24" s="195">
        <f t="shared" si="12"/>
        <v>36076</v>
      </c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</row>
    <row r="25" spans="1:74">
      <c r="A25" s="115">
        <f t="shared" si="3"/>
        <v>9</v>
      </c>
      <c r="B25" s="120" t="s">
        <v>63</v>
      </c>
      <c r="C25" s="117"/>
      <c r="D25" s="157"/>
      <c r="E25" s="122"/>
      <c r="F25" s="200"/>
      <c r="G25" s="206"/>
      <c r="H25" s="193"/>
      <c r="I25" s="220"/>
      <c r="J25" s="193"/>
      <c r="K25" s="195"/>
      <c r="L25" s="195"/>
      <c r="M25" s="195"/>
      <c r="N25" s="195"/>
      <c r="O25" s="195"/>
      <c r="P25" s="195"/>
      <c r="Q25" s="203"/>
      <c r="R25" s="203"/>
      <c r="S25" s="195"/>
      <c r="T25" s="195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</row>
    <row r="26" spans="1:74">
      <c r="A26" s="115">
        <f t="shared" si="3"/>
        <v>10</v>
      </c>
      <c r="B26" s="115"/>
      <c r="C26" s="117"/>
      <c r="D26" s="157"/>
      <c r="E26" s="122"/>
      <c r="F26" s="200"/>
      <c r="G26" s="206"/>
      <c r="H26" s="193"/>
      <c r="I26" s="220"/>
      <c r="J26" s="193"/>
      <c r="K26" s="195"/>
      <c r="L26" s="195"/>
      <c r="M26" s="195"/>
      <c r="N26" s="195"/>
      <c r="O26" s="195"/>
      <c r="P26" s="195"/>
      <c r="Q26" s="203"/>
      <c r="R26" s="203"/>
      <c r="S26" s="195"/>
      <c r="T26" s="195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</row>
    <row r="27" spans="1:74">
      <c r="A27" s="115">
        <f t="shared" si="3"/>
        <v>11</v>
      </c>
      <c r="B27" s="115"/>
      <c r="C27" s="117"/>
      <c r="D27" s="122"/>
      <c r="E27" s="122"/>
      <c r="F27" s="200">
        <v>0</v>
      </c>
      <c r="G27" s="206">
        <v>0</v>
      </c>
      <c r="H27" s="193">
        <f t="shared" si="4"/>
        <v>0</v>
      </c>
      <c r="I27" s="221"/>
      <c r="J27" s="193">
        <v>0</v>
      </c>
      <c r="K27" s="195">
        <f t="shared" si="0"/>
        <v>0</v>
      </c>
      <c r="L27" s="195">
        <f t="shared" ref="L27:L41" si="13">ROUND((K27*0.2943),0)</f>
        <v>0</v>
      </c>
      <c r="M27" s="195">
        <v>0</v>
      </c>
      <c r="N27" s="195">
        <v>0</v>
      </c>
      <c r="O27" s="195">
        <f t="shared" si="6"/>
        <v>0</v>
      </c>
      <c r="P27" s="195">
        <v>0</v>
      </c>
      <c r="Q27" s="203">
        <v>0</v>
      </c>
      <c r="R27" s="203">
        <v>0</v>
      </c>
      <c r="S27" s="195">
        <f t="shared" si="1"/>
        <v>0</v>
      </c>
      <c r="T27" s="195">
        <f t="shared" si="2"/>
        <v>0</v>
      </c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</row>
    <row r="28" spans="1:74">
      <c r="A28" s="115">
        <f t="shared" si="3"/>
        <v>12</v>
      </c>
      <c r="B28" s="115"/>
      <c r="C28" s="152"/>
      <c r="D28" s="152"/>
      <c r="E28" s="152"/>
      <c r="F28" s="125">
        <v>0</v>
      </c>
      <c r="G28" s="125">
        <v>0</v>
      </c>
      <c r="H28" s="126">
        <f t="shared" si="4"/>
        <v>0</v>
      </c>
      <c r="I28" s="156"/>
      <c r="J28" s="128">
        <v>0</v>
      </c>
      <c r="K28" s="119">
        <f t="shared" si="0"/>
        <v>0</v>
      </c>
      <c r="L28" s="119">
        <f t="shared" si="13"/>
        <v>0</v>
      </c>
      <c r="M28" s="119">
        <v>0</v>
      </c>
      <c r="N28" s="119">
        <v>0</v>
      </c>
      <c r="O28" s="119">
        <f t="shared" si="6"/>
        <v>0</v>
      </c>
      <c r="P28" s="119">
        <v>0</v>
      </c>
      <c r="Q28" s="119">
        <v>0</v>
      </c>
      <c r="R28" s="119">
        <v>0</v>
      </c>
      <c r="S28" s="119">
        <f t="shared" si="1"/>
        <v>0</v>
      </c>
      <c r="T28" s="119">
        <f t="shared" si="2"/>
        <v>0</v>
      </c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</row>
    <row r="29" spans="1:74">
      <c r="A29" s="115">
        <f t="shared" si="3"/>
        <v>13</v>
      </c>
      <c r="B29" s="115"/>
      <c r="C29" s="152"/>
      <c r="D29" s="152"/>
      <c r="E29" s="152"/>
      <c r="F29" s="125">
        <v>0</v>
      </c>
      <c r="G29" s="125">
        <v>0</v>
      </c>
      <c r="H29" s="126">
        <f t="shared" si="4"/>
        <v>0</v>
      </c>
      <c r="I29" s="156"/>
      <c r="J29" s="128">
        <v>0</v>
      </c>
      <c r="K29" s="119">
        <f t="shared" si="0"/>
        <v>0</v>
      </c>
      <c r="L29" s="119">
        <f t="shared" si="13"/>
        <v>0</v>
      </c>
      <c r="M29" s="119">
        <v>0</v>
      </c>
      <c r="N29" s="119">
        <v>0</v>
      </c>
      <c r="O29" s="119">
        <f t="shared" si="6"/>
        <v>0</v>
      </c>
      <c r="P29" s="119">
        <v>0</v>
      </c>
      <c r="Q29" s="119">
        <v>0</v>
      </c>
      <c r="R29" s="119">
        <v>0</v>
      </c>
      <c r="S29" s="119">
        <f t="shared" si="1"/>
        <v>0</v>
      </c>
      <c r="T29" s="119">
        <f t="shared" si="2"/>
        <v>0</v>
      </c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</row>
    <row r="30" spans="1:74">
      <c r="A30" s="115">
        <f t="shared" si="3"/>
        <v>14</v>
      </c>
      <c r="B30" s="115"/>
      <c r="C30" s="152"/>
      <c r="D30" s="152"/>
      <c r="E30" s="152"/>
      <c r="F30" s="125">
        <v>0</v>
      </c>
      <c r="G30" s="125">
        <v>0</v>
      </c>
      <c r="H30" s="126">
        <f t="shared" si="4"/>
        <v>0</v>
      </c>
      <c r="I30" s="156"/>
      <c r="J30" s="128">
        <v>0</v>
      </c>
      <c r="K30" s="119">
        <f t="shared" si="0"/>
        <v>0</v>
      </c>
      <c r="L30" s="119">
        <f t="shared" si="13"/>
        <v>0</v>
      </c>
      <c r="M30" s="119">
        <v>0</v>
      </c>
      <c r="N30" s="119">
        <v>0</v>
      </c>
      <c r="O30" s="119">
        <f t="shared" si="6"/>
        <v>0</v>
      </c>
      <c r="P30" s="119">
        <v>0</v>
      </c>
      <c r="Q30" s="119">
        <v>0</v>
      </c>
      <c r="R30" s="119">
        <v>0</v>
      </c>
      <c r="S30" s="119">
        <f t="shared" si="1"/>
        <v>0</v>
      </c>
      <c r="T30" s="119">
        <f t="shared" si="2"/>
        <v>0</v>
      </c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</row>
    <row r="31" spans="1:74">
      <c r="A31" s="115">
        <f t="shared" si="3"/>
        <v>15</v>
      </c>
      <c r="B31" s="115"/>
      <c r="C31" s="152"/>
      <c r="D31" s="152"/>
      <c r="E31" s="152"/>
      <c r="F31" s="125">
        <v>0</v>
      </c>
      <c r="G31" s="125">
        <v>0</v>
      </c>
      <c r="H31" s="126">
        <f t="shared" si="4"/>
        <v>0</v>
      </c>
      <c r="I31" s="156"/>
      <c r="J31" s="128">
        <v>0</v>
      </c>
      <c r="K31" s="119">
        <f t="shared" si="0"/>
        <v>0</v>
      </c>
      <c r="L31" s="119">
        <f t="shared" si="13"/>
        <v>0</v>
      </c>
      <c r="M31" s="119">
        <v>0</v>
      </c>
      <c r="N31" s="119">
        <v>0</v>
      </c>
      <c r="O31" s="119">
        <f t="shared" si="6"/>
        <v>0</v>
      </c>
      <c r="P31" s="119">
        <v>0</v>
      </c>
      <c r="Q31" s="119">
        <v>0</v>
      </c>
      <c r="R31" s="119">
        <v>0</v>
      </c>
      <c r="S31" s="119">
        <f t="shared" si="1"/>
        <v>0</v>
      </c>
      <c r="T31" s="119">
        <f t="shared" si="2"/>
        <v>0</v>
      </c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</row>
    <row r="32" spans="1:74">
      <c r="A32" s="115">
        <f t="shared" si="3"/>
        <v>16</v>
      </c>
      <c r="B32" s="115"/>
      <c r="C32" s="152"/>
      <c r="D32" s="152"/>
      <c r="E32" s="152"/>
      <c r="F32" s="125">
        <v>0</v>
      </c>
      <c r="G32" s="125">
        <v>0</v>
      </c>
      <c r="H32" s="126">
        <f t="shared" si="4"/>
        <v>0</v>
      </c>
      <c r="I32" s="156"/>
      <c r="J32" s="128">
        <v>0</v>
      </c>
      <c r="K32" s="119">
        <f t="shared" si="0"/>
        <v>0</v>
      </c>
      <c r="L32" s="119">
        <f t="shared" si="13"/>
        <v>0</v>
      </c>
      <c r="M32" s="119">
        <v>0</v>
      </c>
      <c r="N32" s="119">
        <v>0</v>
      </c>
      <c r="O32" s="119">
        <f t="shared" si="6"/>
        <v>0</v>
      </c>
      <c r="P32" s="119">
        <v>0</v>
      </c>
      <c r="Q32" s="119">
        <v>0</v>
      </c>
      <c r="R32" s="119">
        <v>0</v>
      </c>
      <c r="S32" s="119">
        <f t="shared" si="1"/>
        <v>0</v>
      </c>
      <c r="T32" s="119">
        <f t="shared" si="2"/>
        <v>0</v>
      </c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</row>
    <row r="33" spans="1:74">
      <c r="A33" s="115">
        <f t="shared" si="3"/>
        <v>17</v>
      </c>
      <c r="B33" s="115"/>
      <c r="C33" s="152"/>
      <c r="D33" s="152"/>
      <c r="E33" s="152"/>
      <c r="F33" s="125">
        <v>0</v>
      </c>
      <c r="G33" s="125">
        <v>0</v>
      </c>
      <c r="H33" s="126">
        <f t="shared" si="4"/>
        <v>0</v>
      </c>
      <c r="I33" s="156"/>
      <c r="J33" s="128">
        <v>0</v>
      </c>
      <c r="K33" s="119">
        <f t="shared" si="0"/>
        <v>0</v>
      </c>
      <c r="L33" s="119">
        <f t="shared" si="13"/>
        <v>0</v>
      </c>
      <c r="M33" s="119">
        <v>0</v>
      </c>
      <c r="N33" s="119">
        <v>0</v>
      </c>
      <c r="O33" s="119">
        <f t="shared" si="6"/>
        <v>0</v>
      </c>
      <c r="P33" s="119">
        <v>0</v>
      </c>
      <c r="Q33" s="119">
        <v>0</v>
      </c>
      <c r="R33" s="119">
        <v>0</v>
      </c>
      <c r="S33" s="119">
        <f t="shared" si="1"/>
        <v>0</v>
      </c>
      <c r="T33" s="119">
        <f t="shared" si="2"/>
        <v>0</v>
      </c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</row>
    <row r="34" spans="1:74">
      <c r="A34" s="115">
        <f t="shared" si="3"/>
        <v>18</v>
      </c>
      <c r="B34" s="115"/>
      <c r="C34" s="152"/>
      <c r="D34" s="152"/>
      <c r="E34" s="152"/>
      <c r="F34" s="125">
        <v>0</v>
      </c>
      <c r="G34" s="125">
        <v>0</v>
      </c>
      <c r="H34" s="126">
        <f t="shared" si="4"/>
        <v>0</v>
      </c>
      <c r="I34" s="156"/>
      <c r="J34" s="128">
        <v>0</v>
      </c>
      <c r="K34" s="119">
        <f t="shared" si="0"/>
        <v>0</v>
      </c>
      <c r="L34" s="119">
        <f t="shared" si="13"/>
        <v>0</v>
      </c>
      <c r="M34" s="119">
        <v>0</v>
      </c>
      <c r="N34" s="119">
        <v>0</v>
      </c>
      <c r="O34" s="119">
        <f t="shared" si="6"/>
        <v>0</v>
      </c>
      <c r="P34" s="119">
        <v>0</v>
      </c>
      <c r="Q34" s="119">
        <v>0</v>
      </c>
      <c r="R34" s="119">
        <v>0</v>
      </c>
      <c r="S34" s="119">
        <f t="shared" si="1"/>
        <v>0</v>
      </c>
      <c r="T34" s="119">
        <f t="shared" si="2"/>
        <v>0</v>
      </c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</row>
    <row r="35" spans="1:74">
      <c r="A35" s="115">
        <f t="shared" si="3"/>
        <v>19</v>
      </c>
      <c r="B35" s="115"/>
      <c r="C35" s="152"/>
      <c r="D35" s="152"/>
      <c r="E35" s="152"/>
      <c r="F35" s="125">
        <v>0</v>
      </c>
      <c r="G35" s="125">
        <v>0</v>
      </c>
      <c r="H35" s="126">
        <f t="shared" si="4"/>
        <v>0</v>
      </c>
      <c r="I35" s="156"/>
      <c r="J35" s="128">
        <v>0</v>
      </c>
      <c r="K35" s="119">
        <f t="shared" si="0"/>
        <v>0</v>
      </c>
      <c r="L35" s="119">
        <f t="shared" si="13"/>
        <v>0</v>
      </c>
      <c r="M35" s="119">
        <v>0</v>
      </c>
      <c r="N35" s="119">
        <v>0</v>
      </c>
      <c r="O35" s="119">
        <f t="shared" si="6"/>
        <v>0</v>
      </c>
      <c r="P35" s="119">
        <v>0</v>
      </c>
      <c r="Q35" s="119">
        <v>0</v>
      </c>
      <c r="R35" s="119">
        <v>0</v>
      </c>
      <c r="S35" s="119">
        <f t="shared" si="1"/>
        <v>0</v>
      </c>
      <c r="T35" s="119">
        <f t="shared" si="2"/>
        <v>0</v>
      </c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</row>
    <row r="36" spans="1:74">
      <c r="A36" s="115">
        <f t="shared" si="3"/>
        <v>20</v>
      </c>
      <c r="B36" s="115"/>
      <c r="C36" s="152"/>
      <c r="D36" s="152"/>
      <c r="E36" s="152"/>
      <c r="F36" s="125">
        <v>0</v>
      </c>
      <c r="G36" s="125">
        <v>0</v>
      </c>
      <c r="H36" s="126">
        <f t="shared" si="4"/>
        <v>0</v>
      </c>
      <c r="I36" s="156"/>
      <c r="J36" s="128">
        <v>0</v>
      </c>
      <c r="K36" s="119">
        <f t="shared" si="0"/>
        <v>0</v>
      </c>
      <c r="L36" s="119">
        <f t="shared" si="13"/>
        <v>0</v>
      </c>
      <c r="M36" s="119">
        <v>0</v>
      </c>
      <c r="N36" s="119">
        <v>0</v>
      </c>
      <c r="O36" s="119">
        <f t="shared" si="6"/>
        <v>0</v>
      </c>
      <c r="P36" s="119">
        <v>0</v>
      </c>
      <c r="Q36" s="119">
        <v>0</v>
      </c>
      <c r="R36" s="119">
        <v>0</v>
      </c>
      <c r="S36" s="119">
        <f t="shared" si="1"/>
        <v>0</v>
      </c>
      <c r="T36" s="119">
        <f t="shared" si="2"/>
        <v>0</v>
      </c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</row>
    <row r="37" spans="1:74">
      <c r="A37" s="115">
        <f t="shared" si="3"/>
        <v>21</v>
      </c>
      <c r="B37" s="115"/>
      <c r="C37" s="152"/>
      <c r="D37" s="152"/>
      <c r="E37" s="152"/>
      <c r="F37" s="125">
        <v>0</v>
      </c>
      <c r="G37" s="125">
        <v>0</v>
      </c>
      <c r="H37" s="126">
        <f t="shared" si="4"/>
        <v>0</v>
      </c>
      <c r="I37" s="156"/>
      <c r="J37" s="128">
        <v>0</v>
      </c>
      <c r="K37" s="119">
        <f t="shared" si="0"/>
        <v>0</v>
      </c>
      <c r="L37" s="119">
        <f t="shared" si="13"/>
        <v>0</v>
      </c>
      <c r="M37" s="119">
        <v>0</v>
      </c>
      <c r="N37" s="119">
        <v>0</v>
      </c>
      <c r="O37" s="119">
        <f t="shared" si="6"/>
        <v>0</v>
      </c>
      <c r="P37" s="119">
        <v>0</v>
      </c>
      <c r="Q37" s="119">
        <v>0</v>
      </c>
      <c r="R37" s="119">
        <v>0</v>
      </c>
      <c r="S37" s="119">
        <f t="shared" si="1"/>
        <v>0</v>
      </c>
      <c r="T37" s="119">
        <f t="shared" si="2"/>
        <v>0</v>
      </c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</row>
    <row r="38" spans="1:74">
      <c r="A38" s="115">
        <f t="shared" si="3"/>
        <v>22</v>
      </c>
      <c r="B38" s="115"/>
      <c r="C38" s="152"/>
      <c r="D38" s="152"/>
      <c r="E38" s="152"/>
      <c r="F38" s="125">
        <v>0</v>
      </c>
      <c r="G38" s="125">
        <v>0</v>
      </c>
      <c r="H38" s="126">
        <f t="shared" si="4"/>
        <v>0</v>
      </c>
      <c r="I38" s="156"/>
      <c r="J38" s="128">
        <v>0</v>
      </c>
      <c r="K38" s="119">
        <f t="shared" si="0"/>
        <v>0</v>
      </c>
      <c r="L38" s="119">
        <f t="shared" si="13"/>
        <v>0</v>
      </c>
      <c r="M38" s="119">
        <v>0</v>
      </c>
      <c r="N38" s="119">
        <v>0</v>
      </c>
      <c r="O38" s="119">
        <f t="shared" si="6"/>
        <v>0</v>
      </c>
      <c r="P38" s="119">
        <v>0</v>
      </c>
      <c r="Q38" s="119">
        <v>0</v>
      </c>
      <c r="R38" s="119">
        <v>0</v>
      </c>
      <c r="S38" s="119">
        <f t="shared" si="1"/>
        <v>0</v>
      </c>
      <c r="T38" s="119">
        <f t="shared" si="2"/>
        <v>0</v>
      </c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</row>
    <row r="39" spans="1:74">
      <c r="A39" s="115">
        <f t="shared" si="3"/>
        <v>23</v>
      </c>
      <c r="B39" s="115"/>
      <c r="C39" s="152"/>
      <c r="D39" s="152"/>
      <c r="E39" s="152"/>
      <c r="F39" s="125">
        <v>0</v>
      </c>
      <c r="G39" s="125">
        <v>0</v>
      </c>
      <c r="H39" s="126">
        <f t="shared" si="4"/>
        <v>0</v>
      </c>
      <c r="I39" s="156"/>
      <c r="J39" s="128">
        <v>0</v>
      </c>
      <c r="K39" s="119">
        <f t="shared" si="0"/>
        <v>0</v>
      </c>
      <c r="L39" s="119">
        <f t="shared" si="13"/>
        <v>0</v>
      </c>
      <c r="M39" s="119">
        <v>0</v>
      </c>
      <c r="N39" s="119">
        <v>0</v>
      </c>
      <c r="O39" s="119">
        <f t="shared" si="6"/>
        <v>0</v>
      </c>
      <c r="P39" s="119">
        <v>0</v>
      </c>
      <c r="Q39" s="119">
        <v>0</v>
      </c>
      <c r="R39" s="119">
        <v>0</v>
      </c>
      <c r="S39" s="119">
        <f t="shared" si="1"/>
        <v>0</v>
      </c>
      <c r="T39" s="119">
        <f t="shared" si="2"/>
        <v>0</v>
      </c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</row>
    <row r="40" spans="1:74">
      <c r="A40" s="115">
        <f t="shared" si="3"/>
        <v>24</v>
      </c>
      <c r="B40" s="115"/>
      <c r="C40" s="152"/>
      <c r="D40" s="152"/>
      <c r="E40" s="152"/>
      <c r="F40" s="125">
        <v>0</v>
      </c>
      <c r="G40" s="125">
        <v>0</v>
      </c>
      <c r="H40" s="126">
        <f t="shared" si="4"/>
        <v>0</v>
      </c>
      <c r="I40" s="156"/>
      <c r="J40" s="128">
        <v>0</v>
      </c>
      <c r="K40" s="119">
        <f t="shared" si="0"/>
        <v>0</v>
      </c>
      <c r="L40" s="119">
        <f t="shared" si="13"/>
        <v>0</v>
      </c>
      <c r="M40" s="119">
        <v>0</v>
      </c>
      <c r="N40" s="119">
        <v>0</v>
      </c>
      <c r="O40" s="119">
        <f t="shared" si="6"/>
        <v>0</v>
      </c>
      <c r="P40" s="119">
        <v>0</v>
      </c>
      <c r="Q40" s="119">
        <v>0</v>
      </c>
      <c r="R40" s="119">
        <v>0</v>
      </c>
      <c r="S40" s="119">
        <f t="shared" si="1"/>
        <v>0</v>
      </c>
      <c r="T40" s="119">
        <f t="shared" si="2"/>
        <v>0</v>
      </c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  <c r="BT40" s="5"/>
      <c r="BU40" s="5"/>
      <c r="BV40" s="5"/>
    </row>
    <row r="41" spans="1:74">
      <c r="A41" s="115">
        <f t="shared" si="3"/>
        <v>25</v>
      </c>
      <c r="B41" s="115"/>
      <c r="C41" s="152"/>
      <c r="D41" s="152"/>
      <c r="E41" s="152"/>
      <c r="F41" s="125">
        <v>0</v>
      </c>
      <c r="G41" s="125">
        <v>0</v>
      </c>
      <c r="H41" s="126">
        <f t="shared" si="4"/>
        <v>0</v>
      </c>
      <c r="I41" s="156"/>
      <c r="J41" s="128">
        <v>0</v>
      </c>
      <c r="K41" s="119">
        <f t="shared" si="0"/>
        <v>0</v>
      </c>
      <c r="L41" s="119">
        <f t="shared" si="13"/>
        <v>0</v>
      </c>
      <c r="M41" s="119">
        <v>0</v>
      </c>
      <c r="N41" s="119">
        <v>0</v>
      </c>
      <c r="O41" s="119">
        <f t="shared" si="6"/>
        <v>0</v>
      </c>
      <c r="P41" s="119">
        <v>0</v>
      </c>
      <c r="Q41" s="119">
        <v>0</v>
      </c>
      <c r="R41" s="119">
        <v>0</v>
      </c>
      <c r="S41" s="119">
        <f t="shared" si="1"/>
        <v>0</v>
      </c>
      <c r="T41" s="119">
        <f t="shared" si="2"/>
        <v>0</v>
      </c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</row>
    <row r="42" spans="1:74">
      <c r="A42" s="130"/>
      <c r="B42" s="130"/>
      <c r="C42" s="130"/>
      <c r="D42" s="131" t="s">
        <v>70</v>
      </c>
      <c r="E42" s="132" t="s">
        <v>63</v>
      </c>
      <c r="F42" s="133">
        <f>SUM(F17:F41)</f>
        <v>277863</v>
      </c>
      <c r="G42" s="133">
        <f>SUM(G17:G41)</f>
        <v>0</v>
      </c>
      <c r="H42" s="133">
        <f>SUM(H17:H41)</f>
        <v>0</v>
      </c>
      <c r="I42" s="134" t="s">
        <v>63</v>
      </c>
      <c r="J42" s="133">
        <f t="shared" ref="J42:S42" si="14">SUM(J17:J41)</f>
        <v>0</v>
      </c>
      <c r="K42" s="133">
        <f t="shared" si="14"/>
        <v>277863</v>
      </c>
      <c r="L42" s="133">
        <f>SUM(L17:L41)</f>
        <v>85499</v>
      </c>
      <c r="M42" s="133">
        <f t="shared" si="14"/>
        <v>2970</v>
      </c>
      <c r="N42" s="133">
        <f t="shared" si="14"/>
        <v>0</v>
      </c>
      <c r="O42" s="118">
        <f t="shared" si="14"/>
        <v>4030</v>
      </c>
      <c r="P42" s="118">
        <f t="shared" si="14"/>
        <v>1496</v>
      </c>
      <c r="Q42" s="118">
        <f t="shared" si="14"/>
        <v>73308</v>
      </c>
      <c r="R42" s="118">
        <f t="shared" si="14"/>
        <v>2013</v>
      </c>
      <c r="S42" s="118">
        <f t="shared" si="14"/>
        <v>169316</v>
      </c>
      <c r="T42" s="118">
        <f>SUM(T17:T41)</f>
        <v>447179</v>
      </c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</row>
    <row r="43" spans="1:74" ht="12.75">
      <c r="A43" s="3" t="s">
        <v>71</v>
      </c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</row>
    <row r="44" spans="1:74" ht="12.75">
      <c r="A44" s="3" t="s">
        <v>99</v>
      </c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</row>
    <row r="45" spans="1:74" ht="12" customHeight="1">
      <c r="A45" s="3" t="s">
        <v>224</v>
      </c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</row>
    <row r="46" spans="1:74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</row>
    <row r="47" spans="1:74" ht="12" thickBot="1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5"/>
    </row>
    <row r="48" spans="1:74" ht="12.75" thickTop="1" thickBot="1">
      <c r="A48" s="1"/>
      <c r="B48" s="78" t="s">
        <v>9</v>
      </c>
      <c r="C48" s="79"/>
      <c r="D48" s="79"/>
      <c r="E48" s="79"/>
      <c r="F48" s="79"/>
      <c r="G48" s="79"/>
      <c r="H48" s="79"/>
      <c r="I48" s="79"/>
      <c r="J48" s="135"/>
      <c r="K48" s="136"/>
      <c r="L48" s="137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</row>
    <row r="49" spans="1:66" ht="12" thickTop="1">
      <c r="A49" s="1"/>
      <c r="B49" s="138" t="s">
        <v>100</v>
      </c>
      <c r="C49" s="139"/>
      <c r="D49" s="139"/>
      <c r="E49" s="139"/>
      <c r="F49" s="139"/>
      <c r="G49" s="139"/>
      <c r="H49" s="139"/>
      <c r="I49" s="139"/>
      <c r="J49" s="139"/>
      <c r="K49" s="139"/>
      <c r="L49" s="140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</row>
    <row r="50" spans="1:66">
      <c r="A50" s="1"/>
      <c r="B50" s="83" t="s">
        <v>10</v>
      </c>
      <c r="C50" s="85" t="s">
        <v>11</v>
      </c>
      <c r="D50" s="85" t="s">
        <v>12</v>
      </c>
      <c r="E50" s="85" t="s">
        <v>13</v>
      </c>
      <c r="F50" s="85" t="s">
        <v>14</v>
      </c>
      <c r="G50" s="85" t="s">
        <v>15</v>
      </c>
      <c r="H50" s="85" t="s">
        <v>16</v>
      </c>
      <c r="I50" s="85" t="s">
        <v>17</v>
      </c>
      <c r="J50" s="85" t="s">
        <v>18</v>
      </c>
      <c r="K50" s="85" t="s">
        <v>19</v>
      </c>
      <c r="L50" s="141" t="s">
        <v>20</v>
      </c>
      <c r="M50" s="21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</row>
    <row r="51" spans="1:66">
      <c r="A51" s="1"/>
      <c r="B51" s="83"/>
      <c r="C51" s="84"/>
      <c r="D51" s="85"/>
      <c r="E51" s="84"/>
      <c r="F51" s="131" t="s">
        <v>58</v>
      </c>
      <c r="G51" s="142" t="s">
        <v>78</v>
      </c>
      <c r="H51" s="143" t="s">
        <v>101</v>
      </c>
      <c r="I51" s="143" t="s">
        <v>102</v>
      </c>
      <c r="J51" s="143" t="s">
        <v>103</v>
      </c>
      <c r="K51" s="143" t="s">
        <v>104</v>
      </c>
      <c r="L51" s="144"/>
      <c r="M51" s="21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</row>
    <row r="52" spans="1:66" ht="21.75">
      <c r="A52" s="89"/>
      <c r="B52" s="90" t="s">
        <v>0</v>
      </c>
      <c r="C52" s="91"/>
      <c r="D52" s="92" t="s">
        <v>0</v>
      </c>
      <c r="E52" s="92" t="s">
        <v>105</v>
      </c>
      <c r="F52" s="145" t="s">
        <v>106</v>
      </c>
      <c r="G52" s="93"/>
      <c r="H52" s="93" t="s">
        <v>0</v>
      </c>
      <c r="I52" s="146" t="s">
        <v>107</v>
      </c>
      <c r="J52" s="93" t="s">
        <v>108</v>
      </c>
      <c r="K52" s="93" t="s">
        <v>109</v>
      </c>
      <c r="L52" s="101" t="s">
        <v>0</v>
      </c>
      <c r="M52" s="31"/>
      <c r="N52" s="31"/>
      <c r="O52" s="31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</row>
    <row r="53" spans="1:66">
      <c r="A53" s="98"/>
      <c r="B53" s="99" t="s">
        <v>31</v>
      </c>
      <c r="C53" s="93" t="s">
        <v>31</v>
      </c>
      <c r="D53" s="93" t="s">
        <v>32</v>
      </c>
      <c r="E53" s="93" t="s">
        <v>110</v>
      </c>
      <c r="F53" s="93" t="s">
        <v>110</v>
      </c>
      <c r="G53" s="93" t="s">
        <v>111</v>
      </c>
      <c r="H53" s="93" t="s">
        <v>111</v>
      </c>
      <c r="I53" s="93" t="s">
        <v>110</v>
      </c>
      <c r="J53" s="93" t="s">
        <v>110</v>
      </c>
      <c r="K53" s="93" t="s">
        <v>110</v>
      </c>
      <c r="L53" s="147" t="s">
        <v>112</v>
      </c>
      <c r="M53" s="31"/>
      <c r="N53" s="31"/>
      <c r="O53" s="31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</row>
    <row r="54" spans="1:66" ht="12" thickBot="1">
      <c r="A54" s="104" t="s">
        <v>44</v>
      </c>
      <c r="B54" s="105" t="s">
        <v>45</v>
      </c>
      <c r="C54" s="106" t="s">
        <v>46</v>
      </c>
      <c r="D54" s="106" t="s">
        <v>47</v>
      </c>
      <c r="E54" s="106"/>
      <c r="F54" s="148" t="s">
        <v>113</v>
      </c>
      <c r="G54" s="148" t="s">
        <v>113</v>
      </c>
      <c r="H54" s="148" t="s">
        <v>114</v>
      </c>
      <c r="I54" s="148" t="s">
        <v>115</v>
      </c>
      <c r="J54" s="148" t="s">
        <v>115</v>
      </c>
      <c r="K54" s="148" t="s">
        <v>116</v>
      </c>
      <c r="L54" s="111" t="s">
        <v>54</v>
      </c>
      <c r="M54" s="31"/>
      <c r="N54" s="31"/>
      <c r="O54" s="31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</row>
    <row r="55" spans="1:66" ht="22.5" thickTop="1">
      <c r="A55" s="115">
        <v>1</v>
      </c>
      <c r="B55" s="149" t="str">
        <f t="shared" ref="B55:D70" si="15">+B17</f>
        <v>----</v>
      </c>
      <c r="C55" s="151" t="str">
        <f t="shared" si="15"/>
        <v>Special Assistant
(Government House Manager)</v>
      </c>
      <c r="D55" s="149" t="str">
        <f t="shared" si="15"/>
        <v>Andrea M. Finona</v>
      </c>
      <c r="E55" s="150">
        <v>0</v>
      </c>
      <c r="F55" s="150">
        <v>0</v>
      </c>
      <c r="G55" s="150">
        <v>0</v>
      </c>
      <c r="H55" s="150">
        <v>0</v>
      </c>
      <c r="I55" s="150">
        <v>0</v>
      </c>
      <c r="J55" s="150">
        <v>0</v>
      </c>
      <c r="K55" s="150">
        <v>0</v>
      </c>
      <c r="L55" s="118">
        <f>+E55+F55+G55+H55+I55+J55+K55</f>
        <v>0</v>
      </c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</row>
    <row r="56" spans="1:66">
      <c r="A56" s="115">
        <f t="shared" ref="A56:A72" si="16">A55+1</f>
        <v>2</v>
      </c>
      <c r="B56" s="149" t="str">
        <f t="shared" si="15"/>
        <v>----</v>
      </c>
      <c r="C56" s="149" t="str">
        <f t="shared" si="15"/>
        <v>Staff Assistant</v>
      </c>
      <c r="D56" s="149" t="str">
        <f t="shared" si="15"/>
        <v>Virginia L. McBride</v>
      </c>
      <c r="E56" s="125">
        <v>0</v>
      </c>
      <c r="F56" s="125">
        <v>0</v>
      </c>
      <c r="G56" s="125">
        <v>0</v>
      </c>
      <c r="H56" s="125">
        <v>0</v>
      </c>
      <c r="I56" s="125">
        <v>0</v>
      </c>
      <c r="J56" s="128">
        <v>0</v>
      </c>
      <c r="K56" s="128">
        <v>0</v>
      </c>
      <c r="L56" s="119">
        <f t="shared" ref="L56:L79" si="17">+E56+F56+G56+H56+I56+J56+K56</f>
        <v>0</v>
      </c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</row>
    <row r="57" spans="1:66">
      <c r="A57" s="115">
        <f t="shared" si="16"/>
        <v>3</v>
      </c>
      <c r="B57" s="149" t="str">
        <f t="shared" si="15"/>
        <v>----</v>
      </c>
      <c r="C57" s="149" t="str">
        <f t="shared" si="15"/>
        <v>Staff Assistant</v>
      </c>
      <c r="D57" s="149" t="str">
        <f t="shared" si="15"/>
        <v>Loraine Q. Aguon</v>
      </c>
      <c r="E57" s="125">
        <v>0</v>
      </c>
      <c r="F57" s="125">
        <v>0</v>
      </c>
      <c r="G57" s="125">
        <v>0</v>
      </c>
      <c r="H57" s="125">
        <v>0</v>
      </c>
      <c r="I57" s="125">
        <v>0</v>
      </c>
      <c r="J57" s="128">
        <v>0</v>
      </c>
      <c r="K57" s="128">
        <v>0</v>
      </c>
      <c r="L57" s="119">
        <f t="shared" si="17"/>
        <v>0</v>
      </c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</row>
    <row r="58" spans="1:66">
      <c r="A58" s="115">
        <f t="shared" si="16"/>
        <v>4</v>
      </c>
      <c r="B58" s="149" t="str">
        <f t="shared" si="15"/>
        <v>----</v>
      </c>
      <c r="C58" s="149" t="str">
        <f t="shared" si="15"/>
        <v>Staff Assistant</v>
      </c>
      <c r="D58" s="149" t="str">
        <f t="shared" si="15"/>
        <v>Josefa T. Pangelinan</v>
      </c>
      <c r="E58" s="125">
        <v>0</v>
      </c>
      <c r="F58" s="125">
        <v>0</v>
      </c>
      <c r="G58" s="125">
        <v>0</v>
      </c>
      <c r="H58" s="125">
        <v>0</v>
      </c>
      <c r="I58" s="125">
        <v>0</v>
      </c>
      <c r="J58" s="128">
        <v>0</v>
      </c>
      <c r="K58" s="128">
        <v>0</v>
      </c>
      <c r="L58" s="119">
        <f t="shared" si="17"/>
        <v>0</v>
      </c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</row>
    <row r="59" spans="1:66">
      <c r="A59" s="115">
        <f t="shared" si="16"/>
        <v>5</v>
      </c>
      <c r="B59" s="149" t="str">
        <f t="shared" si="15"/>
        <v>----</v>
      </c>
      <c r="C59" s="149" t="str">
        <f t="shared" si="15"/>
        <v>Staff Assistant</v>
      </c>
      <c r="D59" s="149" t="str">
        <f t="shared" si="15"/>
        <v>Kenneth P. Aguon</v>
      </c>
      <c r="E59" s="125">
        <v>0</v>
      </c>
      <c r="F59" s="125">
        <v>0</v>
      </c>
      <c r="G59" s="125">
        <v>0</v>
      </c>
      <c r="H59" s="125">
        <v>0</v>
      </c>
      <c r="I59" s="125">
        <v>0</v>
      </c>
      <c r="J59" s="128">
        <v>0</v>
      </c>
      <c r="K59" s="128">
        <v>0</v>
      </c>
      <c r="L59" s="119">
        <f t="shared" si="17"/>
        <v>0</v>
      </c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</row>
    <row r="60" spans="1:66">
      <c r="A60" s="115">
        <f t="shared" si="16"/>
        <v>6</v>
      </c>
      <c r="B60" s="149" t="str">
        <f t="shared" si="15"/>
        <v>----</v>
      </c>
      <c r="C60" s="149" t="str">
        <f t="shared" si="15"/>
        <v>Staff Assistant</v>
      </c>
      <c r="D60" s="149" t="str">
        <f t="shared" si="15"/>
        <v>Rafael M. Villa, Jr.</v>
      </c>
      <c r="E60" s="125">
        <v>0</v>
      </c>
      <c r="F60" s="125">
        <v>0</v>
      </c>
      <c r="G60" s="125">
        <v>0</v>
      </c>
      <c r="H60" s="125">
        <v>0</v>
      </c>
      <c r="I60" s="125">
        <v>0</v>
      </c>
      <c r="J60" s="128">
        <v>0</v>
      </c>
      <c r="K60" s="128">
        <v>0</v>
      </c>
      <c r="L60" s="119">
        <f t="shared" si="17"/>
        <v>0</v>
      </c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</row>
    <row r="61" spans="1:66">
      <c r="A61" s="115">
        <f t="shared" si="16"/>
        <v>7</v>
      </c>
      <c r="B61" s="149" t="str">
        <f t="shared" si="15"/>
        <v>----</v>
      </c>
      <c r="C61" s="149" t="str">
        <f t="shared" si="15"/>
        <v>Staff Assistant</v>
      </c>
      <c r="D61" s="149" t="str">
        <f t="shared" si="15"/>
        <v>Christopher A. Lujan</v>
      </c>
      <c r="E61" s="125">
        <v>0</v>
      </c>
      <c r="F61" s="125">
        <v>0</v>
      </c>
      <c r="G61" s="125">
        <v>0</v>
      </c>
      <c r="H61" s="125">
        <v>0</v>
      </c>
      <c r="I61" s="125">
        <v>0</v>
      </c>
      <c r="J61" s="128">
        <v>0</v>
      </c>
      <c r="K61" s="128">
        <v>0</v>
      </c>
      <c r="L61" s="119">
        <f t="shared" si="17"/>
        <v>0</v>
      </c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</row>
    <row r="62" spans="1:66">
      <c r="A62" s="115">
        <f t="shared" si="16"/>
        <v>8</v>
      </c>
      <c r="B62" s="149" t="str">
        <f t="shared" si="15"/>
        <v>----</v>
      </c>
      <c r="C62" s="149" t="str">
        <f t="shared" si="15"/>
        <v>Staff Assistant</v>
      </c>
      <c r="D62" s="149" t="str">
        <f t="shared" si="15"/>
        <v>Jesse A. Castro</v>
      </c>
      <c r="E62" s="125">
        <v>0</v>
      </c>
      <c r="F62" s="125">
        <v>0</v>
      </c>
      <c r="G62" s="125">
        <v>0</v>
      </c>
      <c r="H62" s="125">
        <v>0</v>
      </c>
      <c r="I62" s="125">
        <v>0</v>
      </c>
      <c r="J62" s="128">
        <v>0</v>
      </c>
      <c r="K62" s="128">
        <v>0</v>
      </c>
      <c r="L62" s="119">
        <f t="shared" si="17"/>
        <v>0</v>
      </c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</row>
    <row r="63" spans="1:66">
      <c r="A63" s="115">
        <f t="shared" si="16"/>
        <v>9</v>
      </c>
      <c r="B63" s="149" t="str">
        <f t="shared" si="15"/>
        <v>----</v>
      </c>
      <c r="C63" s="149">
        <f t="shared" si="15"/>
        <v>0</v>
      </c>
      <c r="D63" s="149">
        <f t="shared" si="15"/>
        <v>0</v>
      </c>
      <c r="E63" s="125">
        <v>0</v>
      </c>
      <c r="F63" s="125">
        <v>0</v>
      </c>
      <c r="G63" s="125">
        <v>0</v>
      </c>
      <c r="H63" s="125">
        <v>0</v>
      </c>
      <c r="I63" s="125">
        <v>0</v>
      </c>
      <c r="J63" s="128">
        <v>0</v>
      </c>
      <c r="K63" s="128">
        <v>0</v>
      </c>
      <c r="L63" s="119">
        <f t="shared" si="17"/>
        <v>0</v>
      </c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</row>
    <row r="64" spans="1:66">
      <c r="A64" s="115">
        <f t="shared" si="16"/>
        <v>10</v>
      </c>
      <c r="B64" s="149">
        <f t="shared" si="15"/>
        <v>0</v>
      </c>
      <c r="C64" s="149">
        <f t="shared" si="15"/>
        <v>0</v>
      </c>
      <c r="D64" s="149">
        <f t="shared" si="15"/>
        <v>0</v>
      </c>
      <c r="E64" s="125">
        <v>0</v>
      </c>
      <c r="F64" s="125">
        <v>0</v>
      </c>
      <c r="G64" s="125">
        <v>0</v>
      </c>
      <c r="H64" s="125">
        <v>0</v>
      </c>
      <c r="I64" s="125">
        <v>0</v>
      </c>
      <c r="J64" s="128">
        <v>0</v>
      </c>
      <c r="K64" s="128">
        <v>0</v>
      </c>
      <c r="L64" s="119">
        <f t="shared" si="17"/>
        <v>0</v>
      </c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</row>
    <row r="65" spans="1:66">
      <c r="A65" s="115">
        <f t="shared" si="16"/>
        <v>11</v>
      </c>
      <c r="B65" s="149">
        <f t="shared" si="15"/>
        <v>0</v>
      </c>
      <c r="C65" s="149">
        <f t="shared" si="15"/>
        <v>0</v>
      </c>
      <c r="D65" s="149">
        <f t="shared" si="15"/>
        <v>0</v>
      </c>
      <c r="E65" s="125">
        <v>0</v>
      </c>
      <c r="F65" s="125">
        <v>0</v>
      </c>
      <c r="G65" s="125">
        <v>0</v>
      </c>
      <c r="H65" s="125">
        <v>0</v>
      </c>
      <c r="I65" s="125">
        <v>0</v>
      </c>
      <c r="J65" s="128">
        <v>0</v>
      </c>
      <c r="K65" s="128">
        <v>0</v>
      </c>
      <c r="L65" s="119">
        <f t="shared" si="17"/>
        <v>0</v>
      </c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</row>
    <row r="66" spans="1:66">
      <c r="A66" s="115">
        <f t="shared" si="16"/>
        <v>12</v>
      </c>
      <c r="B66" s="149">
        <f t="shared" si="15"/>
        <v>0</v>
      </c>
      <c r="C66" s="149">
        <f t="shared" si="15"/>
        <v>0</v>
      </c>
      <c r="D66" s="149">
        <f t="shared" si="15"/>
        <v>0</v>
      </c>
      <c r="E66" s="125">
        <v>0</v>
      </c>
      <c r="F66" s="125">
        <v>0</v>
      </c>
      <c r="G66" s="125">
        <v>0</v>
      </c>
      <c r="H66" s="125">
        <v>0</v>
      </c>
      <c r="I66" s="125">
        <v>0</v>
      </c>
      <c r="J66" s="128">
        <v>0</v>
      </c>
      <c r="K66" s="128">
        <v>0</v>
      </c>
      <c r="L66" s="119">
        <f t="shared" si="17"/>
        <v>0</v>
      </c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</row>
    <row r="67" spans="1:66">
      <c r="A67" s="115">
        <f t="shared" si="16"/>
        <v>13</v>
      </c>
      <c r="B67" s="149">
        <f t="shared" si="15"/>
        <v>0</v>
      </c>
      <c r="C67" s="149">
        <f t="shared" si="15"/>
        <v>0</v>
      </c>
      <c r="D67" s="149">
        <f t="shared" si="15"/>
        <v>0</v>
      </c>
      <c r="E67" s="125">
        <v>0</v>
      </c>
      <c r="F67" s="125">
        <v>0</v>
      </c>
      <c r="G67" s="125">
        <v>0</v>
      </c>
      <c r="H67" s="125">
        <v>0</v>
      </c>
      <c r="I67" s="125">
        <v>0</v>
      </c>
      <c r="J67" s="128">
        <v>0</v>
      </c>
      <c r="K67" s="128">
        <v>0</v>
      </c>
      <c r="L67" s="119">
        <f t="shared" si="17"/>
        <v>0</v>
      </c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</row>
    <row r="68" spans="1:66">
      <c r="A68" s="115">
        <f t="shared" si="16"/>
        <v>14</v>
      </c>
      <c r="B68" s="149">
        <f t="shared" si="15"/>
        <v>0</v>
      </c>
      <c r="C68" s="149">
        <f t="shared" si="15"/>
        <v>0</v>
      </c>
      <c r="D68" s="149">
        <f t="shared" si="15"/>
        <v>0</v>
      </c>
      <c r="E68" s="125">
        <v>0</v>
      </c>
      <c r="F68" s="125">
        <v>0</v>
      </c>
      <c r="G68" s="125">
        <v>0</v>
      </c>
      <c r="H68" s="125">
        <v>0</v>
      </c>
      <c r="I68" s="125">
        <v>0</v>
      </c>
      <c r="J68" s="128">
        <v>0</v>
      </c>
      <c r="K68" s="128">
        <v>0</v>
      </c>
      <c r="L68" s="119">
        <f t="shared" si="17"/>
        <v>0</v>
      </c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</row>
    <row r="69" spans="1:66">
      <c r="A69" s="115">
        <f t="shared" si="16"/>
        <v>15</v>
      </c>
      <c r="B69" s="149">
        <f t="shared" si="15"/>
        <v>0</v>
      </c>
      <c r="C69" s="149">
        <f t="shared" si="15"/>
        <v>0</v>
      </c>
      <c r="D69" s="149">
        <f t="shared" si="15"/>
        <v>0</v>
      </c>
      <c r="E69" s="125">
        <v>0</v>
      </c>
      <c r="F69" s="125">
        <v>0</v>
      </c>
      <c r="G69" s="125">
        <v>0</v>
      </c>
      <c r="H69" s="125">
        <v>0</v>
      </c>
      <c r="I69" s="125">
        <v>0</v>
      </c>
      <c r="J69" s="128">
        <v>0</v>
      </c>
      <c r="K69" s="128">
        <v>0</v>
      </c>
      <c r="L69" s="119">
        <f t="shared" si="17"/>
        <v>0</v>
      </c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</row>
    <row r="70" spans="1:66">
      <c r="A70" s="115">
        <f t="shared" si="16"/>
        <v>16</v>
      </c>
      <c r="B70" s="149">
        <f t="shared" si="15"/>
        <v>0</v>
      </c>
      <c r="C70" s="149">
        <f t="shared" si="15"/>
        <v>0</v>
      </c>
      <c r="D70" s="149">
        <f t="shared" si="15"/>
        <v>0</v>
      </c>
      <c r="E70" s="125">
        <v>0</v>
      </c>
      <c r="F70" s="125">
        <v>0</v>
      </c>
      <c r="G70" s="125">
        <v>0</v>
      </c>
      <c r="H70" s="125">
        <v>0</v>
      </c>
      <c r="I70" s="125">
        <v>0</v>
      </c>
      <c r="J70" s="128">
        <v>0</v>
      </c>
      <c r="K70" s="128">
        <v>0</v>
      </c>
      <c r="L70" s="119">
        <f t="shared" si="17"/>
        <v>0</v>
      </c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</row>
    <row r="71" spans="1:66">
      <c r="A71" s="115">
        <f t="shared" si="16"/>
        <v>17</v>
      </c>
      <c r="B71" s="149">
        <f t="shared" ref="B71:D79" si="18">+B33</f>
        <v>0</v>
      </c>
      <c r="C71" s="149">
        <f t="shared" si="18"/>
        <v>0</v>
      </c>
      <c r="D71" s="149">
        <f t="shared" si="18"/>
        <v>0</v>
      </c>
      <c r="E71" s="125">
        <v>0</v>
      </c>
      <c r="F71" s="125">
        <v>0</v>
      </c>
      <c r="G71" s="125">
        <v>0</v>
      </c>
      <c r="H71" s="125">
        <v>0</v>
      </c>
      <c r="I71" s="125">
        <v>0</v>
      </c>
      <c r="J71" s="128">
        <v>0</v>
      </c>
      <c r="K71" s="128">
        <v>0</v>
      </c>
      <c r="L71" s="119">
        <f t="shared" si="17"/>
        <v>0</v>
      </c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</row>
    <row r="72" spans="1:66">
      <c r="A72" s="115">
        <f t="shared" si="16"/>
        <v>18</v>
      </c>
      <c r="B72" s="149">
        <f t="shared" si="18"/>
        <v>0</v>
      </c>
      <c r="C72" s="149">
        <f t="shared" si="18"/>
        <v>0</v>
      </c>
      <c r="D72" s="149">
        <f t="shared" si="18"/>
        <v>0</v>
      </c>
      <c r="E72" s="125">
        <v>0</v>
      </c>
      <c r="F72" s="125">
        <v>0</v>
      </c>
      <c r="G72" s="125">
        <v>0</v>
      </c>
      <c r="H72" s="125">
        <v>0</v>
      </c>
      <c r="I72" s="125">
        <v>0</v>
      </c>
      <c r="J72" s="128">
        <v>0</v>
      </c>
      <c r="K72" s="128">
        <v>0</v>
      </c>
      <c r="L72" s="119">
        <f t="shared" si="17"/>
        <v>0</v>
      </c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</row>
    <row r="73" spans="1:66">
      <c r="A73" s="115">
        <v>19</v>
      </c>
      <c r="B73" s="149">
        <f t="shared" si="18"/>
        <v>0</v>
      </c>
      <c r="C73" s="149">
        <f t="shared" si="18"/>
        <v>0</v>
      </c>
      <c r="D73" s="149">
        <f t="shared" si="18"/>
        <v>0</v>
      </c>
      <c r="E73" s="125">
        <v>0</v>
      </c>
      <c r="F73" s="125">
        <v>0</v>
      </c>
      <c r="G73" s="125">
        <v>0</v>
      </c>
      <c r="H73" s="125">
        <v>0</v>
      </c>
      <c r="I73" s="125">
        <v>0</v>
      </c>
      <c r="J73" s="128">
        <v>0</v>
      </c>
      <c r="K73" s="128">
        <v>0</v>
      </c>
      <c r="L73" s="119">
        <f t="shared" si="17"/>
        <v>0</v>
      </c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</row>
    <row r="74" spans="1:66">
      <c r="A74" s="115">
        <v>20</v>
      </c>
      <c r="B74" s="149">
        <f t="shared" si="18"/>
        <v>0</v>
      </c>
      <c r="C74" s="149">
        <f t="shared" si="18"/>
        <v>0</v>
      </c>
      <c r="D74" s="149">
        <f t="shared" si="18"/>
        <v>0</v>
      </c>
      <c r="E74" s="125">
        <v>0</v>
      </c>
      <c r="F74" s="125">
        <v>0</v>
      </c>
      <c r="G74" s="125">
        <v>0</v>
      </c>
      <c r="H74" s="125">
        <v>0</v>
      </c>
      <c r="I74" s="125">
        <v>0</v>
      </c>
      <c r="J74" s="128">
        <v>0</v>
      </c>
      <c r="K74" s="128">
        <v>0</v>
      </c>
      <c r="L74" s="119">
        <f t="shared" si="17"/>
        <v>0</v>
      </c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</row>
    <row r="75" spans="1:66">
      <c r="A75" s="115">
        <v>21</v>
      </c>
      <c r="B75" s="149">
        <f t="shared" si="18"/>
        <v>0</v>
      </c>
      <c r="C75" s="149">
        <f t="shared" si="18"/>
        <v>0</v>
      </c>
      <c r="D75" s="149">
        <f t="shared" si="18"/>
        <v>0</v>
      </c>
      <c r="E75" s="125">
        <v>0</v>
      </c>
      <c r="F75" s="125">
        <v>0</v>
      </c>
      <c r="G75" s="125">
        <v>0</v>
      </c>
      <c r="H75" s="125">
        <v>0</v>
      </c>
      <c r="I75" s="125">
        <v>0</v>
      </c>
      <c r="J75" s="128">
        <v>0</v>
      </c>
      <c r="K75" s="128">
        <v>0</v>
      </c>
      <c r="L75" s="119">
        <f t="shared" si="17"/>
        <v>0</v>
      </c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</row>
    <row r="76" spans="1:66">
      <c r="A76" s="115">
        <v>22</v>
      </c>
      <c r="B76" s="149">
        <f t="shared" si="18"/>
        <v>0</v>
      </c>
      <c r="C76" s="149">
        <f t="shared" si="18"/>
        <v>0</v>
      </c>
      <c r="D76" s="149">
        <f t="shared" si="18"/>
        <v>0</v>
      </c>
      <c r="E76" s="125">
        <v>0</v>
      </c>
      <c r="F76" s="125">
        <v>0</v>
      </c>
      <c r="G76" s="125">
        <v>0</v>
      </c>
      <c r="H76" s="125">
        <v>0</v>
      </c>
      <c r="I76" s="125">
        <v>0</v>
      </c>
      <c r="J76" s="128">
        <v>0</v>
      </c>
      <c r="K76" s="128">
        <v>0</v>
      </c>
      <c r="L76" s="119">
        <f t="shared" si="17"/>
        <v>0</v>
      </c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</row>
    <row r="77" spans="1:66">
      <c r="A77" s="115">
        <v>23</v>
      </c>
      <c r="B77" s="149">
        <f t="shared" si="18"/>
        <v>0</v>
      </c>
      <c r="C77" s="149">
        <f t="shared" si="18"/>
        <v>0</v>
      </c>
      <c r="D77" s="149">
        <f t="shared" si="18"/>
        <v>0</v>
      </c>
      <c r="E77" s="125">
        <v>0</v>
      </c>
      <c r="F77" s="125">
        <v>0</v>
      </c>
      <c r="G77" s="125">
        <v>0</v>
      </c>
      <c r="H77" s="125">
        <v>0</v>
      </c>
      <c r="I77" s="125">
        <v>0</v>
      </c>
      <c r="J77" s="128">
        <v>0</v>
      </c>
      <c r="K77" s="128">
        <v>0</v>
      </c>
      <c r="L77" s="119">
        <f t="shared" si="17"/>
        <v>0</v>
      </c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</row>
    <row r="78" spans="1:66">
      <c r="A78" s="115">
        <v>24</v>
      </c>
      <c r="B78" s="149">
        <f t="shared" si="18"/>
        <v>0</v>
      </c>
      <c r="C78" s="149">
        <f t="shared" si="18"/>
        <v>0</v>
      </c>
      <c r="D78" s="149">
        <f t="shared" si="18"/>
        <v>0</v>
      </c>
      <c r="E78" s="125">
        <v>0</v>
      </c>
      <c r="F78" s="125">
        <v>0</v>
      </c>
      <c r="G78" s="125">
        <v>0</v>
      </c>
      <c r="H78" s="125">
        <v>0</v>
      </c>
      <c r="I78" s="125">
        <v>0</v>
      </c>
      <c r="J78" s="128">
        <v>0</v>
      </c>
      <c r="K78" s="128">
        <v>0</v>
      </c>
      <c r="L78" s="119">
        <f t="shared" si="17"/>
        <v>0</v>
      </c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</row>
    <row r="79" spans="1:66">
      <c r="A79" s="115">
        <v>25</v>
      </c>
      <c r="B79" s="149">
        <f t="shared" si="18"/>
        <v>0</v>
      </c>
      <c r="C79" s="149">
        <f t="shared" si="18"/>
        <v>0</v>
      </c>
      <c r="D79" s="149">
        <f t="shared" si="18"/>
        <v>0</v>
      </c>
      <c r="E79" s="125">
        <v>0</v>
      </c>
      <c r="F79" s="125">
        <v>0</v>
      </c>
      <c r="G79" s="125">
        <v>0</v>
      </c>
      <c r="H79" s="125">
        <v>0</v>
      </c>
      <c r="I79" s="125">
        <v>0</v>
      </c>
      <c r="J79" s="128">
        <v>0</v>
      </c>
      <c r="K79" s="128">
        <v>0</v>
      </c>
      <c r="L79" s="119">
        <f t="shared" si="17"/>
        <v>0</v>
      </c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</row>
    <row r="80" spans="1:66">
      <c r="A80" s="130"/>
      <c r="B80" s="130"/>
      <c r="C80" s="130"/>
      <c r="D80" s="131" t="s">
        <v>70</v>
      </c>
      <c r="E80" s="133">
        <f t="shared" ref="E80:L80" si="19">SUM(E55:E79)</f>
        <v>0</v>
      </c>
      <c r="F80" s="133">
        <f t="shared" si="19"/>
        <v>0</v>
      </c>
      <c r="G80" s="133">
        <f t="shared" si="19"/>
        <v>0</v>
      </c>
      <c r="H80" s="133">
        <f t="shared" si="19"/>
        <v>0</v>
      </c>
      <c r="I80" s="133">
        <f t="shared" si="19"/>
        <v>0</v>
      </c>
      <c r="J80" s="133">
        <f t="shared" si="19"/>
        <v>0</v>
      </c>
      <c r="K80" s="133">
        <f t="shared" si="19"/>
        <v>0</v>
      </c>
      <c r="L80" s="133">
        <f t="shared" si="19"/>
        <v>0</v>
      </c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</row>
    <row r="81" spans="1:56">
      <c r="A81" s="1" t="s">
        <v>58</v>
      </c>
      <c r="B81" s="1" t="s">
        <v>117</v>
      </c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</row>
    <row r="82" spans="1:56">
      <c r="A82" s="1" t="s">
        <v>78</v>
      </c>
      <c r="B82" s="1" t="s">
        <v>118</v>
      </c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</row>
    <row r="83" spans="1:56">
      <c r="A83" s="1" t="s">
        <v>101</v>
      </c>
      <c r="B83" s="1" t="s">
        <v>119</v>
      </c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</row>
    <row r="84" spans="1:56">
      <c r="A84" s="1" t="s">
        <v>102</v>
      </c>
      <c r="B84" s="1" t="s">
        <v>120</v>
      </c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</row>
    <row r="85" spans="1:56">
      <c r="A85" s="1" t="s">
        <v>103</v>
      </c>
      <c r="B85" s="1" t="s">
        <v>121</v>
      </c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</row>
    <row r="86" spans="1:56">
      <c r="A86" s="1" t="s">
        <v>104</v>
      </c>
      <c r="B86" s="1" t="s">
        <v>122</v>
      </c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</row>
    <row r="87" spans="1:56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</row>
    <row r="88" spans="1:56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</row>
    <row r="89" spans="1:56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</row>
    <row r="90" spans="1:56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</row>
    <row r="91" spans="1:56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</row>
    <row r="92" spans="1:56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</row>
    <row r="93" spans="1:56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</row>
    <row r="94" spans="1:56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</row>
    <row r="95" spans="1:56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</row>
    <row r="96" spans="1:56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</row>
    <row r="97" spans="1:56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</row>
    <row r="98" spans="1:56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</row>
    <row r="99" spans="1:56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</row>
    <row r="100" spans="1:56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</row>
    <row r="101" spans="1:56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</row>
    <row r="102" spans="1:56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</row>
    <row r="103" spans="1:56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</row>
    <row r="104" spans="1:56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</row>
    <row r="105" spans="1:56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</row>
    <row r="106" spans="1:56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</row>
    <row r="107" spans="1:56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</row>
    <row r="108" spans="1:56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</row>
    <row r="109" spans="1:56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</row>
    <row r="110" spans="1:56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</row>
    <row r="111" spans="1:56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</row>
    <row r="112" spans="1:56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</row>
    <row r="113" spans="1:27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</row>
    <row r="114" spans="1:27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</row>
    <row r="115" spans="1:27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</row>
    <row r="116" spans="1:27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</row>
    <row r="117" spans="1:27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</row>
    <row r="118" spans="1:27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</row>
    <row r="119" spans="1:27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</row>
    <row r="120" spans="1:27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</row>
  </sheetData>
  <mergeCells count="1">
    <mergeCell ref="I14:J15"/>
  </mergeCells>
  <printOptions horizontalCentered="1"/>
  <pageMargins left="0.23622047244094491" right="0.23622047244094491" top="0.9055118110236221" bottom="0.23622047244094491" header="0.31496062992125984" footer="0.31496062992125984"/>
  <pageSetup paperSize="5" scale="79" fitToWidth="0" fitToHeight="0" orientation="landscape" r:id="rId1"/>
  <headerFooter>
    <oddHeader xml:space="preserve">&amp;C&amp;"Times New Roman,Bold"&amp;14Government of Guam
Fiscal Year 2025
Agency Staffing Pattern
(CURRENT)&amp;R&amp;"Times New Roman,Bold"[BBMR BD-1]           </oddHeader>
  </headerFooter>
  <rowBreaks count="1" manualBreakCount="1">
    <brk id="45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681D98-EC77-4B99-9676-94187481D2F7}">
  <dimension ref="A1:BV120"/>
  <sheetViews>
    <sheetView view="pageLayout" zoomScaleNormal="140" zoomScaleSheetLayoutView="100" workbookViewId="0">
      <selection activeCell="J31" sqref="J31"/>
    </sheetView>
  </sheetViews>
  <sheetFormatPr defaultColWidth="8.88671875" defaultRowHeight="11.25"/>
  <cols>
    <col min="1" max="1" width="2.88671875" style="6" customWidth="1"/>
    <col min="2" max="2" width="5.88671875" style="6" customWidth="1"/>
    <col min="3" max="3" width="18.88671875" style="6" customWidth="1"/>
    <col min="4" max="4" width="17.88671875" style="6" customWidth="1"/>
    <col min="5" max="5" width="8" style="6" customWidth="1"/>
    <col min="6" max="6" width="8.109375" style="6" customWidth="1"/>
    <col min="7" max="7" width="8.88671875" style="6" customWidth="1"/>
    <col min="8" max="8" width="8.109375" style="6" customWidth="1"/>
    <col min="9" max="9" width="9.44140625" style="6" customWidth="1"/>
    <col min="10" max="10" width="6.88671875" style="6" customWidth="1"/>
    <col min="11" max="11" width="7.6640625" style="6" customWidth="1"/>
    <col min="12" max="12" width="10.88671875" style="6" customWidth="1"/>
    <col min="13" max="14" width="8.6640625" style="6" customWidth="1"/>
    <col min="15" max="15" width="8" style="6" customWidth="1"/>
    <col min="16" max="16" width="6.88671875" style="6" customWidth="1"/>
    <col min="17" max="20" width="8.88671875" style="6" customWidth="1"/>
    <col min="21" max="16384" width="8.88671875" style="6"/>
  </cols>
  <sheetData>
    <row r="1" spans="1:74" ht="15.75">
      <c r="A1" s="1"/>
      <c r="B1" s="1"/>
      <c r="C1" s="1"/>
      <c r="D1" s="1"/>
      <c r="E1" s="1"/>
      <c r="F1" s="2" t="s">
        <v>0</v>
      </c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3" t="s">
        <v>0</v>
      </c>
      <c r="T1" s="1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</row>
    <row r="2" spans="1:74" s="76" customFormat="1" ht="12.75">
      <c r="A2" s="72" t="s">
        <v>1</v>
      </c>
      <c r="B2" s="73"/>
      <c r="C2" s="73"/>
      <c r="D2" s="72" t="s">
        <v>72</v>
      </c>
      <c r="E2" s="73"/>
      <c r="F2" s="72" t="s">
        <v>0</v>
      </c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4"/>
      <c r="V2" s="74"/>
      <c r="W2" s="74"/>
      <c r="X2" s="74"/>
      <c r="Y2" s="74"/>
      <c r="Z2" s="74"/>
      <c r="AA2" s="74"/>
      <c r="AB2" s="74"/>
      <c r="AC2" s="74"/>
      <c r="AD2" s="74"/>
      <c r="AE2" s="74"/>
      <c r="AF2" s="74"/>
      <c r="AG2" s="74"/>
      <c r="AH2" s="74"/>
      <c r="AI2" s="74"/>
      <c r="AJ2" s="74"/>
      <c r="AK2" s="74"/>
      <c r="AL2" s="74"/>
      <c r="AM2" s="74"/>
      <c r="AN2" s="74"/>
      <c r="AO2" s="74"/>
      <c r="AP2" s="74"/>
      <c r="AQ2" s="74"/>
      <c r="AR2" s="74"/>
      <c r="AS2" s="74"/>
      <c r="AT2" s="74"/>
      <c r="AU2" s="74"/>
      <c r="AV2" s="74"/>
      <c r="AW2" s="74"/>
      <c r="AX2" s="74"/>
      <c r="AY2" s="74"/>
      <c r="AZ2" s="74"/>
      <c r="BA2" s="74"/>
      <c r="BB2" s="74"/>
      <c r="BC2" s="74"/>
      <c r="BD2" s="74"/>
      <c r="BE2" s="75"/>
      <c r="BF2" s="75"/>
      <c r="BG2" s="75"/>
      <c r="BH2" s="75"/>
      <c r="BI2" s="75"/>
      <c r="BJ2" s="75"/>
      <c r="BK2" s="75"/>
      <c r="BL2" s="75"/>
      <c r="BM2" s="75"/>
      <c r="BN2" s="75"/>
      <c r="BO2" s="75"/>
      <c r="BP2" s="75"/>
      <c r="BQ2" s="75"/>
      <c r="BR2" s="75"/>
      <c r="BS2" s="75"/>
      <c r="BT2" s="75"/>
      <c r="BU2" s="75"/>
      <c r="BV2" s="75"/>
    </row>
    <row r="3" spans="1:74" s="76" customFormat="1" ht="8.1" customHeight="1">
      <c r="A3" s="72"/>
      <c r="B3" s="73"/>
      <c r="C3" s="73"/>
      <c r="D3" s="72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4"/>
      <c r="V3" s="74"/>
      <c r="W3" s="74"/>
      <c r="X3" s="74"/>
      <c r="Y3" s="74"/>
      <c r="Z3" s="74"/>
      <c r="AA3" s="74"/>
      <c r="AB3" s="74"/>
      <c r="AC3" s="74"/>
      <c r="AD3" s="74"/>
      <c r="AE3" s="74"/>
      <c r="AF3" s="74"/>
      <c r="AG3" s="74"/>
      <c r="AH3" s="74"/>
      <c r="AI3" s="74"/>
      <c r="AJ3" s="74"/>
      <c r="AK3" s="74"/>
      <c r="AL3" s="74"/>
      <c r="AM3" s="74"/>
      <c r="AN3" s="74"/>
      <c r="AO3" s="74"/>
      <c r="AP3" s="74"/>
      <c r="AQ3" s="74"/>
      <c r="AR3" s="74"/>
      <c r="AS3" s="74"/>
      <c r="AT3" s="74"/>
      <c r="AU3" s="74"/>
      <c r="AV3" s="74"/>
      <c r="AW3" s="74"/>
      <c r="AX3" s="74"/>
      <c r="AY3" s="74"/>
      <c r="AZ3" s="74"/>
      <c r="BA3" s="74"/>
      <c r="BB3" s="74"/>
      <c r="BC3" s="74"/>
      <c r="BD3" s="74"/>
      <c r="BE3" s="75"/>
      <c r="BF3" s="75"/>
      <c r="BG3" s="75"/>
      <c r="BH3" s="75"/>
      <c r="BI3" s="75"/>
      <c r="BJ3" s="75"/>
      <c r="BK3" s="75"/>
      <c r="BL3" s="75"/>
      <c r="BM3" s="75"/>
      <c r="BN3" s="75"/>
      <c r="BO3" s="75"/>
      <c r="BP3" s="75"/>
      <c r="BQ3" s="75"/>
      <c r="BR3" s="75"/>
      <c r="BS3" s="75"/>
      <c r="BT3" s="75"/>
      <c r="BU3" s="75"/>
      <c r="BV3" s="75"/>
    </row>
    <row r="4" spans="1:74" s="76" customFormat="1" ht="12.75">
      <c r="A4" s="72" t="s">
        <v>3</v>
      </c>
      <c r="B4" s="73"/>
      <c r="C4" s="73"/>
      <c r="D4" s="3" t="s">
        <v>4</v>
      </c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4"/>
      <c r="V4" s="74"/>
      <c r="W4" s="74"/>
      <c r="X4" s="74"/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4"/>
      <c r="AO4" s="74"/>
      <c r="AP4" s="74"/>
      <c r="AQ4" s="74"/>
      <c r="AR4" s="74"/>
      <c r="AS4" s="74"/>
      <c r="AT4" s="74"/>
      <c r="AU4" s="74"/>
      <c r="AV4" s="74"/>
      <c r="AW4" s="74"/>
      <c r="AX4" s="74"/>
      <c r="AY4" s="74"/>
      <c r="AZ4" s="74"/>
      <c r="BA4" s="74"/>
      <c r="BB4" s="74"/>
      <c r="BC4" s="74"/>
      <c r="BD4" s="74"/>
      <c r="BE4" s="75"/>
      <c r="BF4" s="75"/>
      <c r="BG4" s="75"/>
      <c r="BH4" s="75"/>
      <c r="BI4" s="75"/>
      <c r="BJ4" s="75"/>
      <c r="BK4" s="75"/>
      <c r="BL4" s="75"/>
      <c r="BM4" s="75"/>
      <c r="BN4" s="75"/>
      <c r="BO4" s="75"/>
      <c r="BP4" s="75"/>
      <c r="BQ4" s="75"/>
      <c r="BR4" s="75"/>
      <c r="BS4" s="75"/>
      <c r="BT4" s="75"/>
      <c r="BU4" s="75"/>
      <c r="BV4" s="75"/>
    </row>
    <row r="5" spans="1:74" s="76" customFormat="1" ht="8.1" customHeight="1">
      <c r="A5" s="72"/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4"/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  <c r="AG5" s="74"/>
      <c r="AH5" s="74"/>
      <c r="AI5" s="74"/>
      <c r="AJ5" s="74"/>
      <c r="AK5" s="74"/>
      <c r="AL5" s="74"/>
      <c r="AM5" s="74"/>
      <c r="AN5" s="74"/>
      <c r="AO5" s="74"/>
      <c r="AP5" s="74"/>
      <c r="AQ5" s="74"/>
      <c r="AR5" s="74"/>
      <c r="AS5" s="74"/>
      <c r="AT5" s="74"/>
      <c r="AU5" s="74"/>
      <c r="AV5" s="74"/>
      <c r="AW5" s="74"/>
      <c r="AX5" s="74"/>
      <c r="AY5" s="74"/>
      <c r="AZ5" s="74"/>
      <c r="BA5" s="74"/>
      <c r="BB5" s="74"/>
      <c r="BC5" s="74"/>
      <c r="BD5" s="74"/>
      <c r="BE5" s="75"/>
      <c r="BF5" s="75"/>
      <c r="BG5" s="75"/>
      <c r="BH5" s="75"/>
      <c r="BI5" s="75"/>
      <c r="BJ5" s="75"/>
      <c r="BK5" s="75"/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</row>
    <row r="6" spans="1:74" s="76" customFormat="1" ht="12.75">
      <c r="A6" s="72" t="s">
        <v>73</v>
      </c>
      <c r="B6" s="73"/>
      <c r="C6" s="73"/>
      <c r="D6" s="72" t="s">
        <v>144</v>
      </c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4"/>
      <c r="V6" s="74"/>
      <c r="W6" s="74"/>
      <c r="X6" s="74"/>
      <c r="Y6" s="74"/>
      <c r="Z6" s="74"/>
      <c r="AA6" s="74"/>
      <c r="AB6" s="74"/>
      <c r="AC6" s="74"/>
      <c r="AD6" s="74"/>
      <c r="AE6" s="74"/>
      <c r="AF6" s="74"/>
      <c r="AG6" s="74"/>
      <c r="AH6" s="74"/>
      <c r="AI6" s="74"/>
      <c r="AJ6" s="74"/>
      <c r="AK6" s="74"/>
      <c r="AL6" s="74"/>
      <c r="AM6" s="74"/>
      <c r="AN6" s="74"/>
      <c r="AO6" s="74"/>
      <c r="AP6" s="74"/>
      <c r="AQ6" s="74"/>
      <c r="AR6" s="74"/>
      <c r="AS6" s="74"/>
      <c r="AT6" s="74"/>
      <c r="AU6" s="74"/>
      <c r="AV6" s="74"/>
      <c r="AW6" s="74"/>
      <c r="AX6" s="74"/>
      <c r="AY6" s="74"/>
      <c r="AZ6" s="74"/>
      <c r="BA6" s="74"/>
      <c r="BB6" s="74"/>
      <c r="BC6" s="74"/>
      <c r="BD6" s="74"/>
      <c r="BE6" s="75"/>
      <c r="BF6" s="75"/>
      <c r="BG6" s="75"/>
      <c r="BH6" s="75"/>
      <c r="BI6" s="75"/>
      <c r="BJ6" s="75"/>
      <c r="BK6" s="75"/>
      <c r="BL6" s="75"/>
      <c r="BM6" s="75"/>
      <c r="BN6" s="75"/>
      <c r="BO6" s="75"/>
      <c r="BP6" s="75"/>
      <c r="BQ6" s="75"/>
      <c r="BR6" s="75"/>
      <c r="BS6" s="75"/>
      <c r="BT6" s="75"/>
      <c r="BU6" s="75"/>
      <c r="BV6" s="75"/>
    </row>
    <row r="7" spans="1:74" s="76" customFormat="1" ht="8.1" customHeight="1">
      <c r="A7" s="72"/>
      <c r="B7" s="73"/>
      <c r="C7" s="73"/>
      <c r="D7" s="72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4"/>
      <c r="V7" s="74"/>
      <c r="W7" s="74"/>
      <c r="X7" s="74"/>
      <c r="Y7" s="74"/>
      <c r="Z7" s="74"/>
      <c r="AA7" s="74"/>
      <c r="AB7" s="74"/>
      <c r="AC7" s="74"/>
      <c r="AD7" s="74"/>
      <c r="AE7" s="74"/>
      <c r="AF7" s="74"/>
      <c r="AG7" s="74"/>
      <c r="AH7" s="74"/>
      <c r="AI7" s="74"/>
      <c r="AJ7" s="74"/>
      <c r="AK7" s="74"/>
      <c r="AL7" s="74"/>
      <c r="AM7" s="74"/>
      <c r="AN7" s="74"/>
      <c r="AO7" s="74"/>
      <c r="AP7" s="74"/>
      <c r="AQ7" s="74"/>
      <c r="AR7" s="74"/>
      <c r="AS7" s="74"/>
      <c r="AT7" s="74"/>
      <c r="AU7" s="74"/>
      <c r="AV7" s="74"/>
      <c r="AW7" s="74"/>
      <c r="AX7" s="74"/>
      <c r="AY7" s="74"/>
      <c r="AZ7" s="74"/>
      <c r="BA7" s="74"/>
      <c r="BB7" s="74"/>
      <c r="BC7" s="74"/>
      <c r="BD7" s="74"/>
      <c r="BE7" s="75"/>
      <c r="BF7" s="75"/>
      <c r="BG7" s="75"/>
      <c r="BH7" s="75"/>
      <c r="BI7" s="75"/>
      <c r="BJ7" s="75"/>
      <c r="BK7" s="75"/>
      <c r="BL7" s="75"/>
      <c r="BM7" s="75"/>
      <c r="BN7" s="75"/>
      <c r="BO7" s="75"/>
      <c r="BP7" s="75"/>
      <c r="BQ7" s="75"/>
      <c r="BR7" s="75"/>
      <c r="BS7" s="75"/>
      <c r="BT7" s="75"/>
      <c r="BU7" s="75"/>
      <c r="BV7" s="75"/>
    </row>
    <row r="8" spans="1:74" s="76" customFormat="1" ht="14.25">
      <c r="A8" s="72" t="s">
        <v>75</v>
      </c>
      <c r="B8" s="73"/>
      <c r="C8" s="73"/>
      <c r="D8" s="72" t="s">
        <v>62</v>
      </c>
      <c r="E8" s="192" t="s">
        <v>211</v>
      </c>
      <c r="F8" s="73"/>
      <c r="G8" s="73"/>
      <c r="H8" s="73"/>
      <c r="I8" s="73"/>
      <c r="J8" s="73"/>
      <c r="K8" s="73"/>
      <c r="L8" s="77"/>
      <c r="M8" s="77"/>
      <c r="N8" s="77"/>
      <c r="O8" s="77"/>
      <c r="P8" s="77"/>
      <c r="Q8" s="77"/>
      <c r="R8" s="77"/>
      <c r="S8" s="77"/>
      <c r="T8" s="73"/>
      <c r="U8" s="74"/>
      <c r="V8" s="74"/>
      <c r="W8" s="74"/>
      <c r="X8" s="74"/>
      <c r="Y8" s="74"/>
      <c r="Z8" s="74"/>
      <c r="AA8" s="74"/>
      <c r="AB8" s="74"/>
      <c r="AC8" s="74"/>
      <c r="AD8" s="74"/>
      <c r="AE8" s="74"/>
      <c r="AF8" s="74"/>
      <c r="AG8" s="74"/>
      <c r="AH8" s="74"/>
      <c r="AI8" s="74"/>
      <c r="AJ8" s="74"/>
      <c r="AK8" s="74"/>
      <c r="AL8" s="74"/>
      <c r="AM8" s="74"/>
      <c r="AN8" s="74"/>
      <c r="AO8" s="74"/>
      <c r="AP8" s="74"/>
      <c r="AQ8" s="74"/>
      <c r="AR8" s="74"/>
      <c r="AS8" s="74"/>
      <c r="AT8" s="74"/>
      <c r="AU8" s="74"/>
      <c r="AV8" s="74"/>
      <c r="AW8" s="74"/>
      <c r="AX8" s="74"/>
      <c r="AY8" s="74"/>
      <c r="AZ8" s="74"/>
      <c r="BA8" s="74"/>
      <c r="BB8" s="74"/>
      <c r="BC8" s="74"/>
      <c r="BD8" s="74"/>
      <c r="BE8" s="75"/>
      <c r="BF8" s="75"/>
      <c r="BG8" s="75"/>
      <c r="BH8" s="75"/>
      <c r="BI8" s="75"/>
      <c r="BJ8" s="75"/>
      <c r="BK8" s="75"/>
      <c r="BL8" s="75"/>
      <c r="BM8" s="75"/>
      <c r="BN8" s="75"/>
      <c r="BO8" s="75"/>
      <c r="BP8" s="75"/>
      <c r="BQ8" s="75"/>
      <c r="BR8" s="75"/>
      <c r="BS8" s="75"/>
      <c r="BT8" s="75"/>
      <c r="BU8" s="75"/>
      <c r="BV8" s="75"/>
    </row>
    <row r="9" spans="1:74" ht="15">
      <c r="A9" s="1"/>
      <c r="B9" s="1"/>
      <c r="C9" s="1"/>
      <c r="D9" s="1"/>
      <c r="E9" s="1"/>
      <c r="F9"/>
      <c r="G9"/>
      <c r="H9"/>
      <c r="I9"/>
      <c r="J9"/>
      <c r="K9" s="1"/>
      <c r="L9" s="1" t="s">
        <v>0</v>
      </c>
      <c r="M9" s="1"/>
      <c r="N9" s="1"/>
      <c r="O9" s="1"/>
      <c r="P9" s="1"/>
      <c r="Q9"/>
      <c r="R9"/>
      <c r="S9" s="1"/>
      <c r="T9" s="1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</row>
    <row r="10" spans="1:74" ht="15.75" thickBot="1">
      <c r="A10" s="1"/>
      <c r="B10" s="1"/>
      <c r="C10" s="1"/>
      <c r="D10" s="1"/>
      <c r="E10" s="1"/>
      <c r="F10"/>
      <c r="G10"/>
      <c r="H10"/>
      <c r="I10"/>
      <c r="J10"/>
      <c r="K10" s="1"/>
      <c r="L10" s="1"/>
      <c r="M10" s="1"/>
      <c r="N10" s="1"/>
      <c r="O10" s="1"/>
      <c r="P10" s="1"/>
      <c r="Q10"/>
      <c r="R10"/>
      <c r="S10" s="1"/>
      <c r="T10" s="1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</row>
    <row r="11" spans="1:74" ht="12.75" thickTop="1" thickBot="1">
      <c r="A11" s="1"/>
      <c r="B11" s="78" t="s">
        <v>9</v>
      </c>
      <c r="C11" s="79"/>
      <c r="D11" s="79"/>
      <c r="E11" s="79"/>
      <c r="F11" s="79"/>
      <c r="G11" s="79"/>
      <c r="H11" s="79"/>
      <c r="I11" s="79"/>
      <c r="J11" s="80"/>
      <c r="K11" s="1"/>
      <c r="L11" s="1"/>
      <c r="M11" s="1"/>
      <c r="N11" s="1"/>
      <c r="O11" s="1"/>
      <c r="P11" s="1"/>
      <c r="Q11" s="78" t="s">
        <v>9</v>
      </c>
      <c r="R11" s="80"/>
      <c r="S11" s="1"/>
      <c r="T11" s="1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</row>
    <row r="12" spans="1:74" ht="12" thickTop="1">
      <c r="A12" s="1"/>
      <c r="B12" s="81"/>
      <c r="C12" s="1"/>
      <c r="D12" s="1"/>
      <c r="E12" s="1"/>
      <c r="F12" s="1"/>
      <c r="G12" s="1"/>
      <c r="H12" s="1"/>
      <c r="I12" s="1"/>
      <c r="J12" s="82"/>
      <c r="K12" s="1"/>
      <c r="L12" s="1"/>
      <c r="M12" s="1"/>
      <c r="N12" s="1"/>
      <c r="O12" s="1"/>
      <c r="P12" s="1"/>
      <c r="Q12" s="81"/>
      <c r="R12" s="82"/>
      <c r="S12" s="1"/>
      <c r="T12" s="1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</row>
    <row r="13" spans="1:74">
      <c r="A13" s="1"/>
      <c r="B13" s="83" t="s">
        <v>10</v>
      </c>
      <c r="C13" s="84" t="s">
        <v>11</v>
      </c>
      <c r="D13" s="85" t="s">
        <v>12</v>
      </c>
      <c r="E13" s="84" t="s">
        <v>13</v>
      </c>
      <c r="F13" s="85" t="s">
        <v>14</v>
      </c>
      <c r="G13" s="86" t="s">
        <v>15</v>
      </c>
      <c r="H13" s="86" t="s">
        <v>16</v>
      </c>
      <c r="I13" s="86" t="s">
        <v>17</v>
      </c>
      <c r="J13" s="87" t="s">
        <v>18</v>
      </c>
      <c r="K13" s="84" t="s">
        <v>19</v>
      </c>
      <c r="L13" s="84" t="s">
        <v>20</v>
      </c>
      <c r="M13" s="85" t="s">
        <v>21</v>
      </c>
      <c r="N13" s="85" t="s">
        <v>22</v>
      </c>
      <c r="O13" s="85" t="s">
        <v>23</v>
      </c>
      <c r="P13" s="85" t="s">
        <v>24</v>
      </c>
      <c r="Q13" s="88" t="s">
        <v>25</v>
      </c>
      <c r="R13" s="87" t="s">
        <v>26</v>
      </c>
      <c r="S13" s="88" t="s">
        <v>27</v>
      </c>
      <c r="T13" s="21" t="s">
        <v>28</v>
      </c>
      <c r="U13" s="21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</row>
    <row r="14" spans="1:74">
      <c r="A14" s="89"/>
      <c r="B14" s="90" t="s">
        <v>0</v>
      </c>
      <c r="C14" s="91"/>
      <c r="D14" s="92" t="s">
        <v>0</v>
      </c>
      <c r="E14" s="92" t="s">
        <v>0</v>
      </c>
      <c r="F14" s="92" t="s">
        <v>0</v>
      </c>
      <c r="G14" s="93"/>
      <c r="H14" s="93" t="s">
        <v>0</v>
      </c>
      <c r="I14" s="239" t="s">
        <v>29</v>
      </c>
      <c r="J14" s="240"/>
      <c r="K14" s="94" t="s">
        <v>0</v>
      </c>
      <c r="L14" s="89"/>
      <c r="M14" s="94"/>
      <c r="N14" s="94"/>
      <c r="O14" s="94" t="s">
        <v>30</v>
      </c>
      <c r="P14" s="94"/>
      <c r="Q14" s="95"/>
      <c r="R14" s="96"/>
      <c r="S14" s="97"/>
      <c r="T14" s="97"/>
      <c r="U14" s="31"/>
      <c r="V14" s="31"/>
      <c r="W14" s="31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</row>
    <row r="15" spans="1:74">
      <c r="A15" s="98"/>
      <c r="B15" s="99" t="s">
        <v>31</v>
      </c>
      <c r="C15" s="93" t="s">
        <v>31</v>
      </c>
      <c r="D15" s="93" t="s">
        <v>32</v>
      </c>
      <c r="E15" s="93" t="s">
        <v>76</v>
      </c>
      <c r="F15" s="93" t="s">
        <v>0</v>
      </c>
      <c r="G15" s="93"/>
      <c r="H15" s="93" t="s">
        <v>0</v>
      </c>
      <c r="I15" s="241"/>
      <c r="J15" s="242"/>
      <c r="K15" s="100" t="s">
        <v>34</v>
      </c>
      <c r="L15" s="101" t="s">
        <v>35</v>
      </c>
      <c r="M15" s="101" t="s">
        <v>36</v>
      </c>
      <c r="N15" s="101" t="s">
        <v>37</v>
      </c>
      <c r="O15" s="101" t="s">
        <v>38</v>
      </c>
      <c r="P15" s="89" t="s">
        <v>39</v>
      </c>
      <c r="Q15" s="90" t="s">
        <v>40</v>
      </c>
      <c r="R15" s="102" t="s">
        <v>41</v>
      </c>
      <c r="S15" s="97" t="s">
        <v>42</v>
      </c>
      <c r="T15" s="103" t="s">
        <v>43</v>
      </c>
      <c r="U15" s="31"/>
      <c r="V15" s="31"/>
      <c r="W15" s="31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</row>
    <row r="16" spans="1:74" ht="12" thickBot="1">
      <c r="A16" s="104" t="s">
        <v>44</v>
      </c>
      <c r="B16" s="105" t="s">
        <v>45</v>
      </c>
      <c r="C16" s="106" t="s">
        <v>77</v>
      </c>
      <c r="D16" s="106" t="s">
        <v>47</v>
      </c>
      <c r="E16" s="106" t="s">
        <v>48</v>
      </c>
      <c r="F16" s="106" t="s">
        <v>49</v>
      </c>
      <c r="G16" s="106" t="s">
        <v>50</v>
      </c>
      <c r="H16" s="106" t="s">
        <v>51</v>
      </c>
      <c r="I16" s="107" t="s">
        <v>52</v>
      </c>
      <c r="J16" s="108" t="s">
        <v>53</v>
      </c>
      <c r="K16" s="109" t="s">
        <v>54</v>
      </c>
      <c r="L16" s="110" t="s">
        <v>206</v>
      </c>
      <c r="M16" s="111" t="s">
        <v>55</v>
      </c>
      <c r="N16" s="111" t="s">
        <v>56</v>
      </c>
      <c r="O16" s="111" t="s">
        <v>57</v>
      </c>
      <c r="P16" s="112" t="s">
        <v>78</v>
      </c>
      <c r="Q16" s="113" t="s">
        <v>59</v>
      </c>
      <c r="R16" s="114" t="s">
        <v>59</v>
      </c>
      <c r="S16" s="109" t="s">
        <v>60</v>
      </c>
      <c r="T16" s="111" t="s">
        <v>61</v>
      </c>
      <c r="U16" s="31"/>
      <c r="V16" s="31"/>
      <c r="W16" s="31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</row>
    <row r="17" spans="1:74" ht="12" thickTop="1">
      <c r="A17" s="115">
        <v>1</v>
      </c>
      <c r="B17" s="116" t="s">
        <v>63</v>
      </c>
      <c r="C17" s="117" t="s">
        <v>145</v>
      </c>
      <c r="D17" s="117" t="s">
        <v>146</v>
      </c>
      <c r="E17" s="117" t="s">
        <v>63</v>
      </c>
      <c r="F17" s="196">
        <v>85000</v>
      </c>
      <c r="G17" s="193">
        <v>0</v>
      </c>
      <c r="H17" s="193">
        <f>+L55</f>
        <v>0</v>
      </c>
      <c r="I17" s="220" t="s">
        <v>63</v>
      </c>
      <c r="J17" s="193">
        <v>0</v>
      </c>
      <c r="K17" s="195">
        <f t="shared" ref="K17:K41" si="0">(+F17+G17+H17+J17)</f>
        <v>85000</v>
      </c>
      <c r="L17" s="195">
        <f>ROUND((K17*0.3077),0)</f>
        <v>26155</v>
      </c>
      <c r="M17" s="195">
        <v>0</v>
      </c>
      <c r="N17" s="195">
        <v>0</v>
      </c>
      <c r="O17" s="195">
        <f>ROUND((K17*0.0145),0)</f>
        <v>1233</v>
      </c>
      <c r="P17" s="195">
        <v>187</v>
      </c>
      <c r="Q17" s="199">
        <v>8551</v>
      </c>
      <c r="R17" s="199">
        <v>342</v>
      </c>
      <c r="S17" s="195">
        <f t="shared" ref="S17:S41" si="1">+L17+M17+N17+O17+P17+Q17+R17</f>
        <v>36468</v>
      </c>
      <c r="T17" s="195">
        <f t="shared" ref="T17:T41" si="2">+K17+S17</f>
        <v>121468</v>
      </c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</row>
    <row r="18" spans="1:74" ht="21.75">
      <c r="A18" s="115">
        <f t="shared" ref="A18:A41" si="3">A17+1</f>
        <v>2</v>
      </c>
      <c r="B18" s="120" t="s">
        <v>63</v>
      </c>
      <c r="C18" s="121" t="s">
        <v>147</v>
      </c>
      <c r="D18" s="122" t="s">
        <v>148</v>
      </c>
      <c r="E18" s="122" t="s">
        <v>63</v>
      </c>
      <c r="F18" s="200">
        <v>75602</v>
      </c>
      <c r="G18" s="206">
        <v>0</v>
      </c>
      <c r="H18" s="193">
        <f t="shared" ref="H18:H41" si="4">+L56</f>
        <v>0</v>
      </c>
      <c r="I18" s="220" t="s">
        <v>63</v>
      </c>
      <c r="J18" s="193">
        <v>0</v>
      </c>
      <c r="K18" s="195">
        <f t="shared" si="0"/>
        <v>75602</v>
      </c>
      <c r="L18" s="195">
        <f t="shared" ref="L18:L19" si="5">ROUND((K18*0.3077),0)</f>
        <v>23263</v>
      </c>
      <c r="M18" s="195">
        <v>0</v>
      </c>
      <c r="N18" s="195">
        <v>0</v>
      </c>
      <c r="O18" s="195">
        <f t="shared" ref="O18:O41" si="6">ROUND((K18*0.0145),0)</f>
        <v>1096</v>
      </c>
      <c r="P18" s="195">
        <v>187</v>
      </c>
      <c r="Q18" s="203">
        <v>0</v>
      </c>
      <c r="R18" s="203">
        <v>0</v>
      </c>
      <c r="S18" s="195">
        <f t="shared" si="1"/>
        <v>24546</v>
      </c>
      <c r="T18" s="195">
        <f t="shared" si="2"/>
        <v>100148</v>
      </c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</row>
    <row r="19" spans="1:74">
      <c r="A19" s="115">
        <f t="shared" si="3"/>
        <v>3</v>
      </c>
      <c r="B19" s="120" t="s">
        <v>63</v>
      </c>
      <c r="C19" s="122" t="s">
        <v>85</v>
      </c>
      <c r="D19" s="122" t="s">
        <v>221</v>
      </c>
      <c r="E19" s="122" t="s">
        <v>63</v>
      </c>
      <c r="F19" s="200">
        <v>55000</v>
      </c>
      <c r="G19" s="206">
        <v>0</v>
      </c>
      <c r="H19" s="193">
        <f t="shared" si="4"/>
        <v>0</v>
      </c>
      <c r="I19" s="220" t="s">
        <v>63</v>
      </c>
      <c r="J19" s="193">
        <v>0</v>
      </c>
      <c r="K19" s="195">
        <f t="shared" si="0"/>
        <v>55000</v>
      </c>
      <c r="L19" s="195">
        <f t="shared" si="5"/>
        <v>16924</v>
      </c>
      <c r="M19" s="195">
        <v>495</v>
      </c>
      <c r="N19" s="195">
        <v>0</v>
      </c>
      <c r="O19" s="195">
        <f t="shared" si="6"/>
        <v>798</v>
      </c>
      <c r="P19" s="195">
        <v>187</v>
      </c>
      <c r="Q19" s="203">
        <v>0</v>
      </c>
      <c r="R19" s="203">
        <v>0</v>
      </c>
      <c r="S19" s="195">
        <f t="shared" si="1"/>
        <v>18404</v>
      </c>
      <c r="T19" s="195">
        <f t="shared" si="2"/>
        <v>73404</v>
      </c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</row>
    <row r="20" spans="1:74">
      <c r="A20" s="115">
        <f t="shared" si="3"/>
        <v>4</v>
      </c>
      <c r="B20" s="120" t="s">
        <v>63</v>
      </c>
      <c r="C20" s="122" t="s">
        <v>85</v>
      </c>
      <c r="D20" s="122" t="s">
        <v>186</v>
      </c>
      <c r="E20" s="120" t="s">
        <v>63</v>
      </c>
      <c r="F20" s="200">
        <v>52000</v>
      </c>
      <c r="G20" s="206">
        <v>0</v>
      </c>
      <c r="H20" s="193">
        <f t="shared" ref="H20:H22" si="7">+L58</f>
        <v>0</v>
      </c>
      <c r="I20" s="220"/>
      <c r="J20" s="193">
        <v>0</v>
      </c>
      <c r="K20" s="195">
        <f t="shared" ref="K20" si="8">(+F20+G20+H20+J20)</f>
        <v>52000</v>
      </c>
      <c r="L20" s="195">
        <f t="shared" ref="L20" si="9">ROUND((K20*0.3077),0)</f>
        <v>16000</v>
      </c>
      <c r="M20" s="195">
        <v>495</v>
      </c>
      <c r="N20" s="195">
        <v>0</v>
      </c>
      <c r="O20" s="195">
        <f t="shared" ref="O20:O22" si="10">ROUND((K20*0.0145),0)</f>
        <v>754</v>
      </c>
      <c r="P20" s="195">
        <v>187</v>
      </c>
      <c r="Q20" s="203">
        <v>4801</v>
      </c>
      <c r="R20" s="203">
        <v>342</v>
      </c>
      <c r="S20" s="195">
        <f t="shared" ref="S20:S22" si="11">+L20+M20+N20+O20+P20+Q20+R20</f>
        <v>22579</v>
      </c>
      <c r="T20" s="195">
        <f t="shared" ref="T20:T22" si="12">+K20+S20</f>
        <v>74579</v>
      </c>
      <c r="U20" s="223"/>
      <c r="V20" s="223"/>
      <c r="W20" s="223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</row>
    <row r="21" spans="1:74">
      <c r="A21" s="115">
        <f t="shared" si="3"/>
        <v>5</v>
      </c>
      <c r="B21" s="120" t="s">
        <v>63</v>
      </c>
      <c r="C21" s="117" t="s">
        <v>94</v>
      </c>
      <c r="D21" s="122" t="s">
        <v>218</v>
      </c>
      <c r="E21" s="122" t="s">
        <v>63</v>
      </c>
      <c r="F21" s="124">
        <v>75000</v>
      </c>
      <c r="G21" s="206">
        <v>0</v>
      </c>
      <c r="H21" s="193">
        <f t="shared" si="7"/>
        <v>0</v>
      </c>
      <c r="I21" s="220" t="s">
        <v>63</v>
      </c>
      <c r="J21" s="193">
        <v>0</v>
      </c>
      <c r="K21" s="119">
        <v>75000</v>
      </c>
      <c r="L21" s="118">
        <f t="shared" ref="L21" si="13">ROUND((K21*0.2943),0)</f>
        <v>22073</v>
      </c>
      <c r="M21" s="195">
        <v>495</v>
      </c>
      <c r="N21" s="195">
        <v>0</v>
      </c>
      <c r="O21" s="195">
        <f t="shared" si="10"/>
        <v>1088</v>
      </c>
      <c r="P21" s="195">
        <v>187</v>
      </c>
      <c r="Q21" s="203">
        <v>15686</v>
      </c>
      <c r="R21" s="203">
        <v>486</v>
      </c>
      <c r="S21" s="195">
        <f t="shared" si="11"/>
        <v>40015</v>
      </c>
      <c r="T21" s="195">
        <f t="shared" si="12"/>
        <v>115015</v>
      </c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</row>
    <row r="22" spans="1:74">
      <c r="A22" s="115">
        <f t="shared" si="3"/>
        <v>6</v>
      </c>
      <c r="B22" s="120" t="s">
        <v>63</v>
      </c>
      <c r="C22" s="117" t="s">
        <v>94</v>
      </c>
      <c r="D22" s="122" t="s">
        <v>173</v>
      </c>
      <c r="E22" s="122" t="s">
        <v>63</v>
      </c>
      <c r="F22" s="200">
        <v>90000</v>
      </c>
      <c r="G22" s="206">
        <v>0</v>
      </c>
      <c r="H22" s="193">
        <f t="shared" si="7"/>
        <v>0</v>
      </c>
      <c r="I22" s="220" t="s">
        <v>63</v>
      </c>
      <c r="J22" s="193">
        <v>0</v>
      </c>
      <c r="K22" s="195">
        <f t="shared" ref="K22" si="14">(+F22+G22+H22+J22)</f>
        <v>90000</v>
      </c>
      <c r="L22" s="195">
        <f t="shared" ref="L22" si="15">ROUND((K22*0.3077),0)</f>
        <v>27693</v>
      </c>
      <c r="M22" s="195">
        <v>495</v>
      </c>
      <c r="N22" s="195">
        <v>0</v>
      </c>
      <c r="O22" s="195">
        <f t="shared" si="10"/>
        <v>1305</v>
      </c>
      <c r="P22" s="195">
        <v>187</v>
      </c>
      <c r="Q22" s="203">
        <v>8551</v>
      </c>
      <c r="R22" s="203">
        <v>342</v>
      </c>
      <c r="S22" s="195">
        <f t="shared" si="11"/>
        <v>38573</v>
      </c>
      <c r="T22" s="195">
        <f t="shared" si="12"/>
        <v>128573</v>
      </c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</row>
    <row r="23" spans="1:74">
      <c r="A23" s="115">
        <f t="shared" si="3"/>
        <v>7</v>
      </c>
      <c r="B23" s="120" t="s">
        <v>63</v>
      </c>
      <c r="C23" s="122" t="s">
        <v>85</v>
      </c>
      <c r="D23" s="122" t="s">
        <v>188</v>
      </c>
      <c r="E23" s="122" t="s">
        <v>63</v>
      </c>
      <c r="F23" s="200">
        <v>63728</v>
      </c>
      <c r="G23" s="206">
        <v>0</v>
      </c>
      <c r="H23" s="193">
        <f t="shared" ref="H23" si="16">+L61</f>
        <v>0</v>
      </c>
      <c r="I23" s="220" t="s">
        <v>63</v>
      </c>
      <c r="J23" s="193">
        <v>0</v>
      </c>
      <c r="K23" s="195">
        <f t="shared" ref="K23" si="17">(+F23+G23+H23+J23)</f>
        <v>63728</v>
      </c>
      <c r="L23" s="195">
        <f t="shared" ref="L23" si="18">ROUND((K23*0.3077),0)</f>
        <v>19609</v>
      </c>
      <c r="M23" s="195">
        <v>0</v>
      </c>
      <c r="N23" s="195">
        <v>0</v>
      </c>
      <c r="O23" s="195">
        <f t="shared" ref="O23" si="19">ROUND((K23*0.0145),0)</f>
        <v>924</v>
      </c>
      <c r="P23" s="195">
        <v>187</v>
      </c>
      <c r="Q23" s="203">
        <v>0</v>
      </c>
      <c r="R23" s="203">
        <v>0</v>
      </c>
      <c r="S23" s="195">
        <f t="shared" ref="S23" si="20">+L23+M23+N23+O23+P23+Q23+R23</f>
        <v>20720</v>
      </c>
      <c r="T23" s="195">
        <f t="shared" ref="T23" si="21">+K23+S23</f>
        <v>84448</v>
      </c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</row>
    <row r="24" spans="1:74">
      <c r="A24" s="115">
        <f t="shared" si="3"/>
        <v>8</v>
      </c>
      <c r="B24" s="120" t="s">
        <v>63</v>
      </c>
      <c r="C24" s="122"/>
      <c r="D24" s="122"/>
      <c r="E24" s="122"/>
      <c r="F24" s="200"/>
      <c r="G24" s="206"/>
      <c r="H24" s="193"/>
      <c r="I24" s="220"/>
      <c r="J24" s="193"/>
      <c r="K24" s="195"/>
      <c r="L24" s="195"/>
      <c r="M24" s="195"/>
      <c r="N24" s="195"/>
      <c r="O24" s="195"/>
      <c r="P24" s="195"/>
      <c r="Q24" s="203"/>
      <c r="R24" s="203"/>
      <c r="S24" s="195"/>
      <c r="T24" s="195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</row>
    <row r="25" spans="1:74">
      <c r="A25" s="115">
        <f t="shared" si="3"/>
        <v>9</v>
      </c>
      <c r="B25" s="120" t="s">
        <v>63</v>
      </c>
      <c r="C25" s="122"/>
      <c r="D25" s="122"/>
      <c r="E25" s="122"/>
      <c r="F25" s="200"/>
      <c r="G25" s="206"/>
      <c r="H25" s="193"/>
      <c r="I25" s="220"/>
      <c r="J25" s="193"/>
      <c r="K25" s="195"/>
      <c r="L25" s="195"/>
      <c r="M25" s="195"/>
      <c r="N25" s="195"/>
      <c r="O25" s="195"/>
      <c r="P25" s="195"/>
      <c r="Q25" s="203"/>
      <c r="R25" s="203"/>
      <c r="S25" s="195"/>
      <c r="T25" s="195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</row>
    <row r="26" spans="1:74">
      <c r="A26" s="115">
        <f t="shared" si="3"/>
        <v>10</v>
      </c>
      <c r="B26" s="120" t="s">
        <v>63</v>
      </c>
      <c r="C26" s="122"/>
      <c r="D26" s="122"/>
      <c r="E26" s="122"/>
      <c r="F26" s="200"/>
      <c r="G26" s="206"/>
      <c r="H26" s="193"/>
      <c r="I26" s="220"/>
      <c r="J26" s="193"/>
      <c r="K26" s="195"/>
      <c r="L26" s="195"/>
      <c r="M26" s="195"/>
      <c r="N26" s="195"/>
      <c r="O26" s="195"/>
      <c r="P26" s="195"/>
      <c r="Q26" s="203"/>
      <c r="R26" s="203"/>
      <c r="S26" s="195"/>
      <c r="T26" s="195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</row>
    <row r="27" spans="1:74">
      <c r="A27" s="115">
        <f t="shared" si="3"/>
        <v>11</v>
      </c>
      <c r="B27" s="115"/>
      <c r="C27" s="122"/>
      <c r="D27" s="122"/>
      <c r="E27" s="122"/>
      <c r="F27" s="200"/>
      <c r="G27" s="206"/>
      <c r="H27" s="193"/>
      <c r="I27" s="220"/>
      <c r="J27" s="193"/>
      <c r="K27" s="195"/>
      <c r="L27" s="195"/>
      <c r="M27" s="195"/>
      <c r="N27" s="195"/>
      <c r="O27" s="195"/>
      <c r="P27" s="195"/>
      <c r="Q27" s="203"/>
      <c r="R27" s="203"/>
      <c r="S27" s="195"/>
      <c r="T27" s="195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</row>
    <row r="28" spans="1:74">
      <c r="A28" s="115">
        <f t="shared" si="3"/>
        <v>12</v>
      </c>
      <c r="B28" s="115"/>
      <c r="C28" s="122"/>
      <c r="D28" s="122"/>
      <c r="E28" s="122"/>
      <c r="F28" s="200"/>
      <c r="G28" s="206"/>
      <c r="H28" s="193"/>
      <c r="I28" s="220"/>
      <c r="J28" s="193"/>
      <c r="K28" s="195"/>
      <c r="L28" s="195"/>
      <c r="M28" s="195"/>
      <c r="N28" s="195"/>
      <c r="O28" s="195"/>
      <c r="P28" s="195"/>
      <c r="Q28" s="203"/>
      <c r="R28" s="203"/>
      <c r="S28" s="195"/>
      <c r="T28" s="195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</row>
    <row r="29" spans="1:74">
      <c r="A29" s="115">
        <f t="shared" si="3"/>
        <v>13</v>
      </c>
      <c r="B29" s="115"/>
      <c r="C29" s="122" t="s">
        <v>0</v>
      </c>
      <c r="D29" s="122" t="s">
        <v>0</v>
      </c>
      <c r="E29" s="122"/>
      <c r="F29" s="124">
        <v>0</v>
      </c>
      <c r="G29" s="125">
        <v>0</v>
      </c>
      <c r="H29" s="126">
        <f t="shared" si="4"/>
        <v>0</v>
      </c>
      <c r="I29" s="156"/>
      <c r="J29" s="128">
        <v>0</v>
      </c>
      <c r="K29" s="119">
        <f t="shared" si="0"/>
        <v>0</v>
      </c>
      <c r="L29" s="119">
        <f t="shared" ref="L29:L41" si="22">ROUND((K29*0.2943),0)</f>
        <v>0</v>
      </c>
      <c r="M29" s="119">
        <v>0</v>
      </c>
      <c r="N29" s="119">
        <v>0</v>
      </c>
      <c r="O29" s="119">
        <f t="shared" si="6"/>
        <v>0</v>
      </c>
      <c r="P29" s="119">
        <v>0</v>
      </c>
      <c r="Q29" s="123">
        <v>0</v>
      </c>
      <c r="R29" s="123">
        <v>0</v>
      </c>
      <c r="S29" s="119">
        <f t="shared" si="1"/>
        <v>0</v>
      </c>
      <c r="T29" s="119">
        <f t="shared" si="2"/>
        <v>0</v>
      </c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</row>
    <row r="30" spans="1:74">
      <c r="A30" s="115">
        <f t="shared" si="3"/>
        <v>14</v>
      </c>
      <c r="B30" s="115"/>
      <c r="C30" s="122"/>
      <c r="D30" s="122"/>
      <c r="E30" s="122"/>
      <c r="F30" s="125">
        <v>0</v>
      </c>
      <c r="G30" s="125">
        <v>0</v>
      </c>
      <c r="H30" s="126">
        <f t="shared" si="4"/>
        <v>0</v>
      </c>
      <c r="I30" s="156"/>
      <c r="J30" s="128">
        <v>0</v>
      </c>
      <c r="K30" s="119">
        <f t="shared" si="0"/>
        <v>0</v>
      </c>
      <c r="L30" s="119">
        <f t="shared" si="22"/>
        <v>0</v>
      </c>
      <c r="M30" s="119">
        <v>0</v>
      </c>
      <c r="N30" s="119">
        <v>0</v>
      </c>
      <c r="O30" s="119">
        <f t="shared" si="6"/>
        <v>0</v>
      </c>
      <c r="P30" s="119">
        <v>0</v>
      </c>
      <c r="Q30" s="123">
        <v>0</v>
      </c>
      <c r="R30" s="123">
        <v>0</v>
      </c>
      <c r="S30" s="119">
        <f t="shared" si="1"/>
        <v>0</v>
      </c>
      <c r="T30" s="119">
        <f t="shared" si="2"/>
        <v>0</v>
      </c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</row>
    <row r="31" spans="1:74">
      <c r="A31" s="115">
        <f t="shared" si="3"/>
        <v>15</v>
      </c>
      <c r="B31" s="115"/>
      <c r="C31" s="152"/>
      <c r="D31" s="152"/>
      <c r="E31" s="152"/>
      <c r="F31" s="125">
        <v>0</v>
      </c>
      <c r="G31" s="125">
        <v>0</v>
      </c>
      <c r="H31" s="126">
        <f t="shared" si="4"/>
        <v>0</v>
      </c>
      <c r="I31" s="156"/>
      <c r="J31" s="128">
        <v>0</v>
      </c>
      <c r="K31" s="119">
        <f t="shared" si="0"/>
        <v>0</v>
      </c>
      <c r="L31" s="119">
        <f t="shared" si="22"/>
        <v>0</v>
      </c>
      <c r="M31" s="119">
        <v>0</v>
      </c>
      <c r="N31" s="119">
        <v>0</v>
      </c>
      <c r="O31" s="119">
        <f t="shared" si="6"/>
        <v>0</v>
      </c>
      <c r="P31" s="119">
        <v>0</v>
      </c>
      <c r="Q31" s="119">
        <v>0</v>
      </c>
      <c r="R31" s="119">
        <v>0</v>
      </c>
      <c r="S31" s="119">
        <f t="shared" si="1"/>
        <v>0</v>
      </c>
      <c r="T31" s="119">
        <f t="shared" si="2"/>
        <v>0</v>
      </c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</row>
    <row r="32" spans="1:74">
      <c r="A32" s="115">
        <f t="shared" si="3"/>
        <v>16</v>
      </c>
      <c r="B32" s="115"/>
      <c r="C32" s="152"/>
      <c r="D32" s="152"/>
      <c r="E32" s="152"/>
      <c r="F32" s="125">
        <v>0</v>
      </c>
      <c r="G32" s="125">
        <v>0</v>
      </c>
      <c r="H32" s="126">
        <f t="shared" si="4"/>
        <v>0</v>
      </c>
      <c r="I32" s="156"/>
      <c r="J32" s="128">
        <v>0</v>
      </c>
      <c r="K32" s="119">
        <f t="shared" si="0"/>
        <v>0</v>
      </c>
      <c r="L32" s="119">
        <f t="shared" si="22"/>
        <v>0</v>
      </c>
      <c r="M32" s="119">
        <v>0</v>
      </c>
      <c r="N32" s="119">
        <v>0</v>
      </c>
      <c r="O32" s="119">
        <f t="shared" si="6"/>
        <v>0</v>
      </c>
      <c r="P32" s="119">
        <v>0</v>
      </c>
      <c r="Q32" s="119">
        <v>0</v>
      </c>
      <c r="R32" s="119">
        <v>0</v>
      </c>
      <c r="S32" s="119">
        <f t="shared" si="1"/>
        <v>0</v>
      </c>
      <c r="T32" s="119">
        <f t="shared" si="2"/>
        <v>0</v>
      </c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</row>
    <row r="33" spans="1:74">
      <c r="A33" s="115">
        <f t="shared" si="3"/>
        <v>17</v>
      </c>
      <c r="B33" s="115"/>
      <c r="C33" s="152"/>
      <c r="D33" s="152"/>
      <c r="E33" s="152"/>
      <c r="F33" s="125">
        <v>0</v>
      </c>
      <c r="G33" s="125">
        <v>0</v>
      </c>
      <c r="H33" s="126">
        <f t="shared" si="4"/>
        <v>0</v>
      </c>
      <c r="I33" s="156"/>
      <c r="J33" s="128">
        <v>0</v>
      </c>
      <c r="K33" s="119">
        <f t="shared" si="0"/>
        <v>0</v>
      </c>
      <c r="L33" s="119">
        <f t="shared" si="22"/>
        <v>0</v>
      </c>
      <c r="M33" s="119">
        <v>0</v>
      </c>
      <c r="N33" s="119">
        <v>0</v>
      </c>
      <c r="O33" s="119">
        <f t="shared" si="6"/>
        <v>0</v>
      </c>
      <c r="P33" s="119">
        <v>0</v>
      </c>
      <c r="Q33" s="119">
        <v>0</v>
      </c>
      <c r="R33" s="119">
        <v>0</v>
      </c>
      <c r="S33" s="119">
        <f t="shared" si="1"/>
        <v>0</v>
      </c>
      <c r="T33" s="119">
        <f t="shared" si="2"/>
        <v>0</v>
      </c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</row>
    <row r="34" spans="1:74">
      <c r="A34" s="115">
        <f t="shared" si="3"/>
        <v>18</v>
      </c>
      <c r="B34" s="115"/>
      <c r="C34" s="152"/>
      <c r="D34" s="152"/>
      <c r="E34" s="152"/>
      <c r="F34" s="125">
        <v>0</v>
      </c>
      <c r="G34" s="125">
        <v>0</v>
      </c>
      <c r="H34" s="126">
        <f t="shared" si="4"/>
        <v>0</v>
      </c>
      <c r="I34" s="156"/>
      <c r="J34" s="128">
        <v>0</v>
      </c>
      <c r="K34" s="119">
        <f t="shared" si="0"/>
        <v>0</v>
      </c>
      <c r="L34" s="119">
        <f t="shared" si="22"/>
        <v>0</v>
      </c>
      <c r="M34" s="119">
        <v>0</v>
      </c>
      <c r="N34" s="119">
        <v>0</v>
      </c>
      <c r="O34" s="119">
        <f t="shared" si="6"/>
        <v>0</v>
      </c>
      <c r="P34" s="119">
        <v>0</v>
      </c>
      <c r="Q34" s="119">
        <v>0</v>
      </c>
      <c r="R34" s="119">
        <v>0</v>
      </c>
      <c r="S34" s="119">
        <f t="shared" si="1"/>
        <v>0</v>
      </c>
      <c r="T34" s="119">
        <f t="shared" si="2"/>
        <v>0</v>
      </c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</row>
    <row r="35" spans="1:74">
      <c r="A35" s="115">
        <f t="shared" si="3"/>
        <v>19</v>
      </c>
      <c r="B35" s="115"/>
      <c r="C35" s="152"/>
      <c r="D35" s="152"/>
      <c r="E35" s="152"/>
      <c r="F35" s="125">
        <v>0</v>
      </c>
      <c r="G35" s="125">
        <v>0</v>
      </c>
      <c r="H35" s="126">
        <f t="shared" si="4"/>
        <v>0</v>
      </c>
      <c r="I35" s="156"/>
      <c r="J35" s="128">
        <v>0</v>
      </c>
      <c r="K35" s="119">
        <f t="shared" si="0"/>
        <v>0</v>
      </c>
      <c r="L35" s="119">
        <f t="shared" si="22"/>
        <v>0</v>
      </c>
      <c r="M35" s="119">
        <v>0</v>
      </c>
      <c r="N35" s="119">
        <v>0</v>
      </c>
      <c r="O35" s="119">
        <f t="shared" si="6"/>
        <v>0</v>
      </c>
      <c r="P35" s="119">
        <v>0</v>
      </c>
      <c r="Q35" s="119">
        <v>0</v>
      </c>
      <c r="R35" s="119">
        <v>0</v>
      </c>
      <c r="S35" s="119">
        <f t="shared" si="1"/>
        <v>0</v>
      </c>
      <c r="T35" s="119">
        <f t="shared" si="2"/>
        <v>0</v>
      </c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</row>
    <row r="36" spans="1:74">
      <c r="A36" s="115">
        <f t="shared" si="3"/>
        <v>20</v>
      </c>
      <c r="B36" s="115"/>
      <c r="C36" s="152"/>
      <c r="D36" s="152"/>
      <c r="E36" s="152"/>
      <c r="F36" s="125">
        <v>0</v>
      </c>
      <c r="G36" s="125">
        <v>0</v>
      </c>
      <c r="H36" s="126">
        <f t="shared" si="4"/>
        <v>0</v>
      </c>
      <c r="I36" s="156"/>
      <c r="J36" s="128">
        <v>0</v>
      </c>
      <c r="K36" s="119">
        <f t="shared" si="0"/>
        <v>0</v>
      </c>
      <c r="L36" s="119">
        <f t="shared" si="22"/>
        <v>0</v>
      </c>
      <c r="M36" s="119">
        <v>0</v>
      </c>
      <c r="N36" s="119">
        <v>0</v>
      </c>
      <c r="O36" s="119">
        <f t="shared" si="6"/>
        <v>0</v>
      </c>
      <c r="P36" s="119">
        <v>0</v>
      </c>
      <c r="Q36" s="119">
        <v>0</v>
      </c>
      <c r="R36" s="119">
        <v>0</v>
      </c>
      <c r="S36" s="119">
        <f t="shared" si="1"/>
        <v>0</v>
      </c>
      <c r="T36" s="119">
        <f t="shared" si="2"/>
        <v>0</v>
      </c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</row>
    <row r="37" spans="1:74">
      <c r="A37" s="115">
        <f t="shared" si="3"/>
        <v>21</v>
      </c>
      <c r="B37" s="115"/>
      <c r="C37" s="152"/>
      <c r="D37" s="152"/>
      <c r="E37" s="152"/>
      <c r="F37" s="125">
        <v>0</v>
      </c>
      <c r="G37" s="125">
        <v>0</v>
      </c>
      <c r="H37" s="126">
        <f t="shared" si="4"/>
        <v>0</v>
      </c>
      <c r="I37" s="156"/>
      <c r="J37" s="128">
        <v>0</v>
      </c>
      <c r="K37" s="119">
        <f t="shared" si="0"/>
        <v>0</v>
      </c>
      <c r="L37" s="119">
        <f t="shared" si="22"/>
        <v>0</v>
      </c>
      <c r="M37" s="119">
        <v>0</v>
      </c>
      <c r="N37" s="119">
        <v>0</v>
      </c>
      <c r="O37" s="119">
        <f t="shared" si="6"/>
        <v>0</v>
      </c>
      <c r="P37" s="119">
        <v>0</v>
      </c>
      <c r="Q37" s="119">
        <v>0</v>
      </c>
      <c r="R37" s="119">
        <v>0</v>
      </c>
      <c r="S37" s="119">
        <f t="shared" si="1"/>
        <v>0</v>
      </c>
      <c r="T37" s="119">
        <f t="shared" si="2"/>
        <v>0</v>
      </c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</row>
    <row r="38" spans="1:74">
      <c r="A38" s="115">
        <f t="shared" si="3"/>
        <v>22</v>
      </c>
      <c r="B38" s="115"/>
      <c r="C38" s="152"/>
      <c r="D38" s="152"/>
      <c r="E38" s="152"/>
      <c r="F38" s="125">
        <v>0</v>
      </c>
      <c r="G38" s="125">
        <v>0</v>
      </c>
      <c r="H38" s="126">
        <f t="shared" si="4"/>
        <v>0</v>
      </c>
      <c r="I38" s="156"/>
      <c r="J38" s="128">
        <v>0</v>
      </c>
      <c r="K38" s="119">
        <f t="shared" si="0"/>
        <v>0</v>
      </c>
      <c r="L38" s="119">
        <f t="shared" si="22"/>
        <v>0</v>
      </c>
      <c r="M38" s="119">
        <v>0</v>
      </c>
      <c r="N38" s="119">
        <v>0</v>
      </c>
      <c r="O38" s="119">
        <f t="shared" si="6"/>
        <v>0</v>
      </c>
      <c r="P38" s="119">
        <v>0</v>
      </c>
      <c r="Q38" s="119">
        <v>0</v>
      </c>
      <c r="R38" s="119">
        <v>0</v>
      </c>
      <c r="S38" s="119">
        <f t="shared" si="1"/>
        <v>0</v>
      </c>
      <c r="T38" s="119">
        <f t="shared" si="2"/>
        <v>0</v>
      </c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</row>
    <row r="39" spans="1:74">
      <c r="A39" s="115">
        <f t="shared" si="3"/>
        <v>23</v>
      </c>
      <c r="B39" s="115"/>
      <c r="C39" s="152"/>
      <c r="D39" s="152"/>
      <c r="E39" s="152"/>
      <c r="F39" s="125">
        <v>0</v>
      </c>
      <c r="G39" s="125">
        <v>0</v>
      </c>
      <c r="H39" s="126">
        <f t="shared" si="4"/>
        <v>0</v>
      </c>
      <c r="I39" s="156"/>
      <c r="J39" s="128">
        <v>0</v>
      </c>
      <c r="K39" s="119">
        <f t="shared" si="0"/>
        <v>0</v>
      </c>
      <c r="L39" s="119">
        <f t="shared" si="22"/>
        <v>0</v>
      </c>
      <c r="M39" s="119">
        <v>0</v>
      </c>
      <c r="N39" s="119">
        <v>0</v>
      </c>
      <c r="O39" s="119">
        <f t="shared" si="6"/>
        <v>0</v>
      </c>
      <c r="P39" s="119">
        <v>0</v>
      </c>
      <c r="Q39" s="119">
        <v>0</v>
      </c>
      <c r="R39" s="119">
        <v>0</v>
      </c>
      <c r="S39" s="119">
        <f t="shared" si="1"/>
        <v>0</v>
      </c>
      <c r="T39" s="119">
        <f t="shared" si="2"/>
        <v>0</v>
      </c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</row>
    <row r="40" spans="1:74">
      <c r="A40" s="115">
        <f t="shared" si="3"/>
        <v>24</v>
      </c>
      <c r="B40" s="115"/>
      <c r="C40" s="152"/>
      <c r="D40" s="152"/>
      <c r="E40" s="152"/>
      <c r="F40" s="125">
        <v>0</v>
      </c>
      <c r="G40" s="125">
        <v>0</v>
      </c>
      <c r="H40" s="126">
        <f t="shared" si="4"/>
        <v>0</v>
      </c>
      <c r="I40" s="156"/>
      <c r="J40" s="128">
        <v>0</v>
      </c>
      <c r="K40" s="119">
        <f t="shared" si="0"/>
        <v>0</v>
      </c>
      <c r="L40" s="119">
        <f t="shared" si="22"/>
        <v>0</v>
      </c>
      <c r="M40" s="119">
        <v>0</v>
      </c>
      <c r="N40" s="119">
        <v>0</v>
      </c>
      <c r="O40" s="119">
        <f t="shared" si="6"/>
        <v>0</v>
      </c>
      <c r="P40" s="119">
        <v>0</v>
      </c>
      <c r="Q40" s="119">
        <v>0</v>
      </c>
      <c r="R40" s="119">
        <v>0</v>
      </c>
      <c r="S40" s="119">
        <f t="shared" si="1"/>
        <v>0</v>
      </c>
      <c r="T40" s="119">
        <f t="shared" si="2"/>
        <v>0</v>
      </c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  <c r="BT40" s="5"/>
      <c r="BU40" s="5"/>
      <c r="BV40" s="5"/>
    </row>
    <row r="41" spans="1:74">
      <c r="A41" s="115">
        <f t="shared" si="3"/>
        <v>25</v>
      </c>
      <c r="B41" s="115"/>
      <c r="C41" s="152"/>
      <c r="D41" s="152"/>
      <c r="E41" s="152"/>
      <c r="F41" s="125">
        <v>0</v>
      </c>
      <c r="G41" s="125">
        <v>0</v>
      </c>
      <c r="H41" s="126">
        <f t="shared" si="4"/>
        <v>0</v>
      </c>
      <c r="I41" s="156"/>
      <c r="J41" s="128">
        <v>0</v>
      </c>
      <c r="K41" s="119">
        <f t="shared" si="0"/>
        <v>0</v>
      </c>
      <c r="L41" s="119">
        <f t="shared" si="22"/>
        <v>0</v>
      </c>
      <c r="M41" s="119">
        <v>0</v>
      </c>
      <c r="N41" s="119">
        <v>0</v>
      </c>
      <c r="O41" s="119">
        <f t="shared" si="6"/>
        <v>0</v>
      </c>
      <c r="P41" s="119">
        <v>0</v>
      </c>
      <c r="Q41" s="119">
        <v>0</v>
      </c>
      <c r="R41" s="119">
        <v>0</v>
      </c>
      <c r="S41" s="119">
        <f t="shared" si="1"/>
        <v>0</v>
      </c>
      <c r="T41" s="119">
        <f t="shared" si="2"/>
        <v>0</v>
      </c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</row>
    <row r="42" spans="1:74">
      <c r="A42" s="130"/>
      <c r="B42" s="130"/>
      <c r="C42" s="130"/>
      <c r="D42" s="131" t="s">
        <v>70</v>
      </c>
      <c r="E42" s="132" t="s">
        <v>63</v>
      </c>
      <c r="F42" s="133">
        <f>SUM(F17:F41)</f>
        <v>496330</v>
      </c>
      <c r="G42" s="133">
        <f>SUM(G17:G41)</f>
        <v>0</v>
      </c>
      <c r="H42" s="133">
        <f>SUM(H17:H41)</f>
        <v>0</v>
      </c>
      <c r="I42" s="134" t="s">
        <v>63</v>
      </c>
      <c r="J42" s="133">
        <f t="shared" ref="J42:S42" si="23">SUM(J17:J41)</f>
        <v>0</v>
      </c>
      <c r="K42" s="133">
        <f t="shared" si="23"/>
        <v>496330</v>
      </c>
      <c r="L42" s="133">
        <f>SUM(L17:L41)</f>
        <v>151717</v>
      </c>
      <c r="M42" s="133">
        <f t="shared" si="23"/>
        <v>1980</v>
      </c>
      <c r="N42" s="133">
        <f t="shared" si="23"/>
        <v>0</v>
      </c>
      <c r="O42" s="118">
        <f t="shared" si="23"/>
        <v>7198</v>
      </c>
      <c r="P42" s="118">
        <f t="shared" si="23"/>
        <v>1309</v>
      </c>
      <c r="Q42" s="118">
        <f t="shared" si="23"/>
        <v>37589</v>
      </c>
      <c r="R42" s="118">
        <f t="shared" si="23"/>
        <v>1512</v>
      </c>
      <c r="S42" s="118">
        <f t="shared" si="23"/>
        <v>201305</v>
      </c>
      <c r="T42" s="118">
        <f>SUM(T17:T41)</f>
        <v>697635</v>
      </c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</row>
    <row r="43" spans="1:74" ht="12.75">
      <c r="A43" s="3" t="s">
        <v>71</v>
      </c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</row>
    <row r="44" spans="1:74" ht="12.75">
      <c r="A44" s="3" t="s">
        <v>99</v>
      </c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</row>
    <row r="45" spans="1:74" ht="12" customHeight="1">
      <c r="A45" s="3" t="s">
        <v>224</v>
      </c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</row>
    <row r="46" spans="1:74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</row>
    <row r="47" spans="1:74" ht="12" thickBot="1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5"/>
    </row>
    <row r="48" spans="1:74" ht="12.75" thickTop="1" thickBot="1">
      <c r="A48" s="1"/>
      <c r="B48" s="78" t="s">
        <v>9</v>
      </c>
      <c r="C48" s="79"/>
      <c r="D48" s="79"/>
      <c r="E48" s="79"/>
      <c r="F48" s="79"/>
      <c r="G48" s="79"/>
      <c r="H48" s="79"/>
      <c r="I48" s="79"/>
      <c r="J48" s="135"/>
      <c r="K48" s="136"/>
      <c r="L48" s="137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</row>
    <row r="49" spans="1:66" ht="12" thickTop="1">
      <c r="A49" s="1"/>
      <c r="B49" s="138" t="s">
        <v>100</v>
      </c>
      <c r="C49" s="139"/>
      <c r="D49" s="139"/>
      <c r="E49" s="139"/>
      <c r="F49" s="139"/>
      <c r="G49" s="139"/>
      <c r="H49" s="139"/>
      <c r="I49" s="139"/>
      <c r="J49" s="139"/>
      <c r="K49" s="139"/>
      <c r="L49" s="140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</row>
    <row r="50" spans="1:66">
      <c r="A50" s="1"/>
      <c r="B50" s="83" t="s">
        <v>10</v>
      </c>
      <c r="C50" s="85" t="s">
        <v>11</v>
      </c>
      <c r="D50" s="85" t="s">
        <v>12</v>
      </c>
      <c r="E50" s="85" t="s">
        <v>13</v>
      </c>
      <c r="F50" s="85" t="s">
        <v>14</v>
      </c>
      <c r="G50" s="85" t="s">
        <v>15</v>
      </c>
      <c r="H50" s="85" t="s">
        <v>16</v>
      </c>
      <c r="I50" s="85" t="s">
        <v>17</v>
      </c>
      <c r="J50" s="85" t="s">
        <v>18</v>
      </c>
      <c r="K50" s="85" t="s">
        <v>19</v>
      </c>
      <c r="L50" s="141" t="s">
        <v>20</v>
      </c>
      <c r="M50" s="21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</row>
    <row r="51" spans="1:66">
      <c r="A51" s="1"/>
      <c r="B51" s="83"/>
      <c r="C51" s="84"/>
      <c r="D51" s="85"/>
      <c r="E51" s="84"/>
      <c r="F51" s="131" t="s">
        <v>58</v>
      </c>
      <c r="G51" s="142" t="s">
        <v>78</v>
      </c>
      <c r="H51" s="143" t="s">
        <v>101</v>
      </c>
      <c r="I51" s="143" t="s">
        <v>102</v>
      </c>
      <c r="J51" s="143" t="s">
        <v>103</v>
      </c>
      <c r="K51" s="143" t="s">
        <v>104</v>
      </c>
      <c r="L51" s="144"/>
      <c r="M51" s="21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</row>
    <row r="52" spans="1:66" ht="21.75">
      <c r="A52" s="89"/>
      <c r="B52" s="90" t="s">
        <v>0</v>
      </c>
      <c r="C52" s="91"/>
      <c r="D52" s="92" t="s">
        <v>0</v>
      </c>
      <c r="E52" s="92" t="s">
        <v>105</v>
      </c>
      <c r="F52" s="145" t="s">
        <v>106</v>
      </c>
      <c r="G52" s="93"/>
      <c r="H52" s="93" t="s">
        <v>0</v>
      </c>
      <c r="I52" s="146" t="s">
        <v>107</v>
      </c>
      <c r="J52" s="93" t="s">
        <v>108</v>
      </c>
      <c r="K52" s="93" t="s">
        <v>109</v>
      </c>
      <c r="L52" s="101" t="s">
        <v>0</v>
      </c>
      <c r="M52" s="31"/>
      <c r="N52" s="31"/>
      <c r="O52" s="31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</row>
    <row r="53" spans="1:66">
      <c r="A53" s="98"/>
      <c r="B53" s="99" t="s">
        <v>31</v>
      </c>
      <c r="C53" s="93" t="s">
        <v>31</v>
      </c>
      <c r="D53" s="93" t="s">
        <v>32</v>
      </c>
      <c r="E53" s="93" t="s">
        <v>110</v>
      </c>
      <c r="F53" s="93" t="s">
        <v>110</v>
      </c>
      <c r="G53" s="93" t="s">
        <v>111</v>
      </c>
      <c r="H53" s="93" t="s">
        <v>111</v>
      </c>
      <c r="I53" s="93" t="s">
        <v>110</v>
      </c>
      <c r="J53" s="93" t="s">
        <v>110</v>
      </c>
      <c r="K53" s="93" t="s">
        <v>110</v>
      </c>
      <c r="L53" s="147" t="s">
        <v>112</v>
      </c>
      <c r="M53" s="31"/>
      <c r="N53" s="31"/>
      <c r="O53" s="31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</row>
    <row r="54" spans="1:66" ht="12" thickBot="1">
      <c r="A54" s="104" t="s">
        <v>44</v>
      </c>
      <c r="B54" s="105" t="s">
        <v>45</v>
      </c>
      <c r="C54" s="106" t="s">
        <v>46</v>
      </c>
      <c r="D54" s="106" t="s">
        <v>47</v>
      </c>
      <c r="E54" s="106"/>
      <c r="F54" s="148" t="s">
        <v>113</v>
      </c>
      <c r="G54" s="148" t="s">
        <v>113</v>
      </c>
      <c r="H54" s="148" t="s">
        <v>114</v>
      </c>
      <c r="I54" s="148" t="s">
        <v>115</v>
      </c>
      <c r="J54" s="148" t="s">
        <v>115</v>
      </c>
      <c r="K54" s="148" t="s">
        <v>116</v>
      </c>
      <c r="L54" s="111" t="s">
        <v>54</v>
      </c>
      <c r="M54" s="31"/>
      <c r="N54" s="31"/>
      <c r="O54" s="31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</row>
    <row r="55" spans="1:66" ht="12" thickTop="1">
      <c r="A55" s="115">
        <v>1</v>
      </c>
      <c r="B55" s="149" t="str">
        <f t="shared" ref="B55:D70" si="24">+B17</f>
        <v>----</v>
      </c>
      <c r="C55" s="149" t="str">
        <f t="shared" si="24"/>
        <v>Lieutenant Governor</v>
      </c>
      <c r="D55" s="149" t="str">
        <f t="shared" si="24"/>
        <v>Joshua F. Tenorio</v>
      </c>
      <c r="E55" s="150">
        <v>0</v>
      </c>
      <c r="F55" s="150">
        <v>0</v>
      </c>
      <c r="G55" s="150">
        <v>0</v>
      </c>
      <c r="H55" s="150">
        <v>0</v>
      </c>
      <c r="I55" s="150">
        <v>0</v>
      </c>
      <c r="J55" s="150">
        <v>0</v>
      </c>
      <c r="K55" s="150">
        <v>0</v>
      </c>
      <c r="L55" s="118">
        <f>+E55+F55+G55+H55+I55+J55+K55</f>
        <v>0</v>
      </c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</row>
    <row r="56" spans="1:66" ht="21.75">
      <c r="A56" s="115">
        <f t="shared" ref="A56:A72" si="25">A55+1</f>
        <v>2</v>
      </c>
      <c r="B56" s="149" t="str">
        <f t="shared" si="24"/>
        <v>----</v>
      </c>
      <c r="C56" s="151" t="str">
        <f t="shared" si="24"/>
        <v>Special Assistant (Executive Assistant to the Lt. Governor)</v>
      </c>
      <c r="D56" s="149" t="str">
        <f t="shared" si="24"/>
        <v>Josephine C. Cepeda</v>
      </c>
      <c r="E56" s="125">
        <v>0</v>
      </c>
      <c r="F56" s="125">
        <v>0</v>
      </c>
      <c r="G56" s="125">
        <v>0</v>
      </c>
      <c r="H56" s="125">
        <v>0</v>
      </c>
      <c r="I56" s="125">
        <v>0</v>
      </c>
      <c r="J56" s="128">
        <v>0</v>
      </c>
      <c r="K56" s="128">
        <v>0</v>
      </c>
      <c r="L56" s="119">
        <f t="shared" ref="L56:L79" si="26">+E56+F56+G56+H56+I56+J56+K56</f>
        <v>0</v>
      </c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</row>
    <row r="57" spans="1:66">
      <c r="A57" s="115">
        <f t="shared" si="25"/>
        <v>3</v>
      </c>
      <c r="B57" s="149" t="str">
        <f t="shared" si="24"/>
        <v>----</v>
      </c>
      <c r="C57" s="149" t="str">
        <f t="shared" si="24"/>
        <v>Staff Assistant</v>
      </c>
      <c r="D57" s="149" t="str">
        <f t="shared" si="24"/>
        <v>Davina Sayama-Chargualaf</v>
      </c>
      <c r="E57" s="125">
        <v>0</v>
      </c>
      <c r="F57" s="125">
        <v>0</v>
      </c>
      <c r="G57" s="125">
        <v>0</v>
      </c>
      <c r="H57" s="125">
        <v>0</v>
      </c>
      <c r="I57" s="125">
        <v>0</v>
      </c>
      <c r="J57" s="128">
        <v>0</v>
      </c>
      <c r="K57" s="128">
        <v>0</v>
      </c>
      <c r="L57" s="119">
        <f t="shared" si="26"/>
        <v>0</v>
      </c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</row>
    <row r="58" spans="1:66">
      <c r="A58" s="115">
        <f t="shared" si="25"/>
        <v>4</v>
      </c>
      <c r="B58" s="149" t="str">
        <f t="shared" si="24"/>
        <v>----</v>
      </c>
      <c r="C58" s="149" t="str">
        <f t="shared" si="24"/>
        <v>Staff Assistant</v>
      </c>
      <c r="D58" s="149" t="str">
        <f t="shared" si="24"/>
        <v>Natalie J. Quinata</v>
      </c>
      <c r="E58" s="125">
        <v>0</v>
      </c>
      <c r="F58" s="125">
        <v>0</v>
      </c>
      <c r="G58" s="125">
        <v>0</v>
      </c>
      <c r="H58" s="125">
        <v>0</v>
      </c>
      <c r="I58" s="125">
        <v>0</v>
      </c>
      <c r="J58" s="128">
        <v>0</v>
      </c>
      <c r="K58" s="128">
        <v>0</v>
      </c>
      <c r="L58" s="119">
        <f t="shared" si="26"/>
        <v>0</v>
      </c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</row>
    <row r="59" spans="1:66">
      <c r="A59" s="115">
        <f t="shared" si="25"/>
        <v>5</v>
      </c>
      <c r="B59" s="149" t="str">
        <f t="shared" si="24"/>
        <v>----</v>
      </c>
      <c r="C59" s="149" t="str">
        <f t="shared" si="24"/>
        <v>Special Assistant</v>
      </c>
      <c r="D59" s="149" t="str">
        <f t="shared" si="24"/>
        <v>John T. Ryan</v>
      </c>
      <c r="E59" s="125">
        <v>0</v>
      </c>
      <c r="F59" s="125">
        <v>0</v>
      </c>
      <c r="G59" s="125">
        <v>0</v>
      </c>
      <c r="H59" s="125">
        <v>0</v>
      </c>
      <c r="I59" s="125">
        <v>0</v>
      </c>
      <c r="J59" s="128">
        <v>0</v>
      </c>
      <c r="K59" s="128">
        <v>0</v>
      </c>
      <c r="L59" s="119">
        <f t="shared" si="26"/>
        <v>0</v>
      </c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</row>
    <row r="60" spans="1:66">
      <c r="A60" s="115">
        <f t="shared" si="25"/>
        <v>6</v>
      </c>
      <c r="B60" s="149" t="str">
        <f t="shared" si="24"/>
        <v>----</v>
      </c>
      <c r="C60" s="149" t="str">
        <f t="shared" si="24"/>
        <v>Special Assistant</v>
      </c>
      <c r="D60" s="149" t="str">
        <f t="shared" si="24"/>
        <v>Rose F. Ramsey</v>
      </c>
      <c r="E60" s="125">
        <v>0</v>
      </c>
      <c r="F60" s="125">
        <v>0</v>
      </c>
      <c r="G60" s="125">
        <v>0</v>
      </c>
      <c r="H60" s="125">
        <v>0</v>
      </c>
      <c r="I60" s="125">
        <v>0</v>
      </c>
      <c r="J60" s="128">
        <v>0</v>
      </c>
      <c r="K60" s="128">
        <v>0</v>
      </c>
      <c r="L60" s="119">
        <f t="shared" si="26"/>
        <v>0</v>
      </c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</row>
    <row r="61" spans="1:66">
      <c r="A61" s="115">
        <f t="shared" si="25"/>
        <v>7</v>
      </c>
      <c r="B61" s="149" t="str">
        <f t="shared" si="24"/>
        <v>----</v>
      </c>
      <c r="C61" s="149" t="str">
        <f t="shared" si="24"/>
        <v>Staff Assistant</v>
      </c>
      <c r="D61" s="149" t="str">
        <f t="shared" si="24"/>
        <v xml:space="preserve">Christopher A. Flores </v>
      </c>
      <c r="E61" s="125">
        <v>0</v>
      </c>
      <c r="F61" s="125">
        <v>0</v>
      </c>
      <c r="G61" s="125">
        <v>0</v>
      </c>
      <c r="H61" s="125">
        <v>0</v>
      </c>
      <c r="I61" s="125">
        <v>0</v>
      </c>
      <c r="J61" s="128">
        <v>0</v>
      </c>
      <c r="K61" s="128">
        <v>0</v>
      </c>
      <c r="L61" s="119">
        <f t="shared" si="26"/>
        <v>0</v>
      </c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</row>
    <row r="62" spans="1:66">
      <c r="A62" s="115">
        <f t="shared" si="25"/>
        <v>8</v>
      </c>
      <c r="B62" s="149" t="str">
        <f t="shared" si="24"/>
        <v>----</v>
      </c>
      <c r="C62" s="149">
        <f t="shared" si="24"/>
        <v>0</v>
      </c>
      <c r="D62" s="149">
        <f t="shared" si="24"/>
        <v>0</v>
      </c>
      <c r="E62" s="125">
        <v>0</v>
      </c>
      <c r="F62" s="125">
        <v>0</v>
      </c>
      <c r="G62" s="125">
        <v>0</v>
      </c>
      <c r="H62" s="125">
        <v>0</v>
      </c>
      <c r="I62" s="125">
        <v>0</v>
      </c>
      <c r="J62" s="128">
        <v>0</v>
      </c>
      <c r="K62" s="128">
        <v>0</v>
      </c>
      <c r="L62" s="119">
        <f t="shared" si="26"/>
        <v>0</v>
      </c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</row>
    <row r="63" spans="1:66">
      <c r="A63" s="115">
        <f t="shared" si="25"/>
        <v>9</v>
      </c>
      <c r="B63" s="149" t="str">
        <f t="shared" si="24"/>
        <v>----</v>
      </c>
      <c r="C63" s="149">
        <f t="shared" si="24"/>
        <v>0</v>
      </c>
      <c r="D63" s="149">
        <f t="shared" si="24"/>
        <v>0</v>
      </c>
      <c r="E63" s="125">
        <v>0</v>
      </c>
      <c r="F63" s="125">
        <v>0</v>
      </c>
      <c r="G63" s="125">
        <v>0</v>
      </c>
      <c r="H63" s="125">
        <v>0</v>
      </c>
      <c r="I63" s="125">
        <v>0</v>
      </c>
      <c r="J63" s="128">
        <v>0</v>
      </c>
      <c r="K63" s="128">
        <v>0</v>
      </c>
      <c r="L63" s="119">
        <f t="shared" si="26"/>
        <v>0</v>
      </c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</row>
    <row r="64" spans="1:66">
      <c r="A64" s="115">
        <f t="shared" si="25"/>
        <v>10</v>
      </c>
      <c r="B64" s="149" t="str">
        <f t="shared" si="24"/>
        <v>----</v>
      </c>
      <c r="C64" s="149">
        <f t="shared" si="24"/>
        <v>0</v>
      </c>
      <c r="D64" s="149">
        <f t="shared" si="24"/>
        <v>0</v>
      </c>
      <c r="E64" s="125">
        <v>0</v>
      </c>
      <c r="F64" s="125">
        <v>0</v>
      </c>
      <c r="G64" s="125">
        <v>0</v>
      </c>
      <c r="H64" s="125">
        <v>0</v>
      </c>
      <c r="I64" s="125">
        <v>0</v>
      </c>
      <c r="J64" s="128">
        <v>0</v>
      </c>
      <c r="K64" s="128">
        <v>0</v>
      </c>
      <c r="L64" s="119">
        <f t="shared" si="26"/>
        <v>0</v>
      </c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</row>
    <row r="65" spans="1:66">
      <c r="A65" s="115">
        <f t="shared" si="25"/>
        <v>11</v>
      </c>
      <c r="B65" s="149">
        <f t="shared" si="24"/>
        <v>0</v>
      </c>
      <c r="C65" s="149">
        <f t="shared" si="24"/>
        <v>0</v>
      </c>
      <c r="D65" s="149">
        <f t="shared" si="24"/>
        <v>0</v>
      </c>
      <c r="E65" s="125">
        <v>0</v>
      </c>
      <c r="F65" s="125">
        <v>0</v>
      </c>
      <c r="G65" s="125">
        <v>0</v>
      </c>
      <c r="H65" s="125">
        <v>0</v>
      </c>
      <c r="I65" s="125">
        <v>0</v>
      </c>
      <c r="J65" s="128">
        <v>0</v>
      </c>
      <c r="K65" s="128">
        <v>0</v>
      </c>
      <c r="L65" s="119">
        <f t="shared" si="26"/>
        <v>0</v>
      </c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</row>
    <row r="66" spans="1:66">
      <c r="A66" s="115">
        <f t="shared" si="25"/>
        <v>12</v>
      </c>
      <c r="B66" s="149">
        <f t="shared" si="24"/>
        <v>0</v>
      </c>
      <c r="C66" s="149">
        <f t="shared" si="24"/>
        <v>0</v>
      </c>
      <c r="D66" s="149">
        <f t="shared" si="24"/>
        <v>0</v>
      </c>
      <c r="E66" s="125">
        <v>0</v>
      </c>
      <c r="F66" s="125">
        <v>0</v>
      </c>
      <c r="G66" s="125">
        <v>0</v>
      </c>
      <c r="H66" s="125">
        <v>0</v>
      </c>
      <c r="I66" s="125">
        <v>0</v>
      </c>
      <c r="J66" s="128">
        <v>0</v>
      </c>
      <c r="K66" s="128">
        <v>0</v>
      </c>
      <c r="L66" s="119">
        <f t="shared" si="26"/>
        <v>0</v>
      </c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</row>
    <row r="67" spans="1:66">
      <c r="A67" s="115">
        <f t="shared" si="25"/>
        <v>13</v>
      </c>
      <c r="B67" s="149">
        <f t="shared" si="24"/>
        <v>0</v>
      </c>
      <c r="C67" s="149" t="str">
        <f t="shared" si="24"/>
        <v xml:space="preserve"> </v>
      </c>
      <c r="D67" s="149" t="str">
        <f t="shared" si="24"/>
        <v xml:space="preserve"> </v>
      </c>
      <c r="E67" s="125">
        <v>0</v>
      </c>
      <c r="F67" s="125">
        <v>0</v>
      </c>
      <c r="G67" s="125">
        <v>0</v>
      </c>
      <c r="H67" s="125">
        <v>0</v>
      </c>
      <c r="I67" s="125">
        <v>0</v>
      </c>
      <c r="J67" s="128">
        <v>0</v>
      </c>
      <c r="K67" s="128">
        <v>0</v>
      </c>
      <c r="L67" s="119">
        <f t="shared" si="26"/>
        <v>0</v>
      </c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</row>
    <row r="68" spans="1:66">
      <c r="A68" s="115">
        <f t="shared" si="25"/>
        <v>14</v>
      </c>
      <c r="B68" s="149">
        <f t="shared" si="24"/>
        <v>0</v>
      </c>
      <c r="C68" s="149">
        <f t="shared" si="24"/>
        <v>0</v>
      </c>
      <c r="D68" s="149">
        <f t="shared" si="24"/>
        <v>0</v>
      </c>
      <c r="E68" s="125">
        <v>0</v>
      </c>
      <c r="F68" s="125">
        <v>0</v>
      </c>
      <c r="G68" s="125">
        <v>0</v>
      </c>
      <c r="H68" s="125">
        <v>0</v>
      </c>
      <c r="I68" s="125">
        <v>0</v>
      </c>
      <c r="J68" s="128">
        <v>0</v>
      </c>
      <c r="K68" s="128">
        <v>0</v>
      </c>
      <c r="L68" s="119">
        <f t="shared" si="26"/>
        <v>0</v>
      </c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</row>
    <row r="69" spans="1:66">
      <c r="A69" s="115">
        <f t="shared" si="25"/>
        <v>15</v>
      </c>
      <c r="B69" s="149">
        <f t="shared" si="24"/>
        <v>0</v>
      </c>
      <c r="C69" s="149">
        <f t="shared" si="24"/>
        <v>0</v>
      </c>
      <c r="D69" s="149">
        <f t="shared" si="24"/>
        <v>0</v>
      </c>
      <c r="E69" s="125">
        <v>0</v>
      </c>
      <c r="F69" s="125">
        <v>0</v>
      </c>
      <c r="G69" s="125">
        <v>0</v>
      </c>
      <c r="H69" s="125">
        <v>0</v>
      </c>
      <c r="I69" s="125">
        <v>0</v>
      </c>
      <c r="J69" s="128">
        <v>0</v>
      </c>
      <c r="K69" s="128">
        <v>0</v>
      </c>
      <c r="L69" s="119">
        <f t="shared" si="26"/>
        <v>0</v>
      </c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</row>
    <row r="70" spans="1:66">
      <c r="A70" s="115">
        <f t="shared" si="25"/>
        <v>16</v>
      </c>
      <c r="B70" s="149">
        <f t="shared" si="24"/>
        <v>0</v>
      </c>
      <c r="C70" s="149">
        <f t="shared" si="24"/>
        <v>0</v>
      </c>
      <c r="D70" s="149">
        <f t="shared" si="24"/>
        <v>0</v>
      </c>
      <c r="E70" s="125">
        <v>0</v>
      </c>
      <c r="F70" s="125">
        <v>0</v>
      </c>
      <c r="G70" s="125">
        <v>0</v>
      </c>
      <c r="H70" s="125">
        <v>0</v>
      </c>
      <c r="I70" s="125">
        <v>0</v>
      </c>
      <c r="J70" s="128">
        <v>0</v>
      </c>
      <c r="K70" s="128">
        <v>0</v>
      </c>
      <c r="L70" s="119">
        <f t="shared" si="26"/>
        <v>0</v>
      </c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</row>
    <row r="71" spans="1:66">
      <c r="A71" s="115">
        <f t="shared" si="25"/>
        <v>17</v>
      </c>
      <c r="B71" s="149">
        <f t="shared" ref="B71:D79" si="27">+B33</f>
        <v>0</v>
      </c>
      <c r="C71" s="149">
        <f t="shared" si="27"/>
        <v>0</v>
      </c>
      <c r="D71" s="149">
        <f t="shared" si="27"/>
        <v>0</v>
      </c>
      <c r="E71" s="125">
        <v>0</v>
      </c>
      <c r="F71" s="125">
        <v>0</v>
      </c>
      <c r="G71" s="125">
        <v>0</v>
      </c>
      <c r="H71" s="125">
        <v>0</v>
      </c>
      <c r="I71" s="125">
        <v>0</v>
      </c>
      <c r="J71" s="128">
        <v>0</v>
      </c>
      <c r="K71" s="128">
        <v>0</v>
      </c>
      <c r="L71" s="119">
        <f t="shared" si="26"/>
        <v>0</v>
      </c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</row>
    <row r="72" spans="1:66">
      <c r="A72" s="115">
        <f t="shared" si="25"/>
        <v>18</v>
      </c>
      <c r="B72" s="149">
        <f t="shared" si="27"/>
        <v>0</v>
      </c>
      <c r="C72" s="149">
        <f t="shared" si="27"/>
        <v>0</v>
      </c>
      <c r="D72" s="149">
        <f t="shared" si="27"/>
        <v>0</v>
      </c>
      <c r="E72" s="125">
        <v>0</v>
      </c>
      <c r="F72" s="125">
        <v>0</v>
      </c>
      <c r="G72" s="125">
        <v>0</v>
      </c>
      <c r="H72" s="125">
        <v>0</v>
      </c>
      <c r="I72" s="125">
        <v>0</v>
      </c>
      <c r="J72" s="128">
        <v>0</v>
      </c>
      <c r="K72" s="128">
        <v>0</v>
      </c>
      <c r="L72" s="119">
        <f t="shared" si="26"/>
        <v>0</v>
      </c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</row>
    <row r="73" spans="1:66">
      <c r="A73" s="115">
        <v>19</v>
      </c>
      <c r="B73" s="149">
        <f t="shared" si="27"/>
        <v>0</v>
      </c>
      <c r="C73" s="149">
        <f t="shared" si="27"/>
        <v>0</v>
      </c>
      <c r="D73" s="149">
        <f t="shared" si="27"/>
        <v>0</v>
      </c>
      <c r="E73" s="125">
        <v>0</v>
      </c>
      <c r="F73" s="125">
        <v>0</v>
      </c>
      <c r="G73" s="125">
        <v>0</v>
      </c>
      <c r="H73" s="125">
        <v>0</v>
      </c>
      <c r="I73" s="125">
        <v>0</v>
      </c>
      <c r="J73" s="128">
        <v>0</v>
      </c>
      <c r="K73" s="128">
        <v>0</v>
      </c>
      <c r="L73" s="119">
        <f t="shared" si="26"/>
        <v>0</v>
      </c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</row>
    <row r="74" spans="1:66">
      <c r="A74" s="115">
        <v>20</v>
      </c>
      <c r="B74" s="149">
        <f t="shared" si="27"/>
        <v>0</v>
      </c>
      <c r="C74" s="149">
        <f t="shared" si="27"/>
        <v>0</v>
      </c>
      <c r="D74" s="149">
        <f t="shared" si="27"/>
        <v>0</v>
      </c>
      <c r="E74" s="125">
        <v>0</v>
      </c>
      <c r="F74" s="125">
        <v>0</v>
      </c>
      <c r="G74" s="125">
        <v>0</v>
      </c>
      <c r="H74" s="125">
        <v>0</v>
      </c>
      <c r="I74" s="125">
        <v>0</v>
      </c>
      <c r="J74" s="128">
        <v>0</v>
      </c>
      <c r="K74" s="128">
        <v>0</v>
      </c>
      <c r="L74" s="119">
        <f t="shared" si="26"/>
        <v>0</v>
      </c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</row>
    <row r="75" spans="1:66">
      <c r="A75" s="115">
        <v>21</v>
      </c>
      <c r="B75" s="149">
        <f t="shared" si="27"/>
        <v>0</v>
      </c>
      <c r="C75" s="149">
        <f t="shared" si="27"/>
        <v>0</v>
      </c>
      <c r="D75" s="149">
        <f t="shared" si="27"/>
        <v>0</v>
      </c>
      <c r="E75" s="125">
        <v>0</v>
      </c>
      <c r="F75" s="125">
        <v>0</v>
      </c>
      <c r="G75" s="125">
        <v>0</v>
      </c>
      <c r="H75" s="125">
        <v>0</v>
      </c>
      <c r="I75" s="125">
        <v>0</v>
      </c>
      <c r="J75" s="128">
        <v>0</v>
      </c>
      <c r="K75" s="128">
        <v>0</v>
      </c>
      <c r="L75" s="119">
        <f t="shared" si="26"/>
        <v>0</v>
      </c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</row>
    <row r="76" spans="1:66">
      <c r="A76" s="115">
        <v>22</v>
      </c>
      <c r="B76" s="149">
        <f t="shared" si="27"/>
        <v>0</v>
      </c>
      <c r="C76" s="149">
        <f t="shared" si="27"/>
        <v>0</v>
      </c>
      <c r="D76" s="149">
        <f t="shared" si="27"/>
        <v>0</v>
      </c>
      <c r="E76" s="125">
        <v>0</v>
      </c>
      <c r="F76" s="125">
        <v>0</v>
      </c>
      <c r="G76" s="125">
        <v>0</v>
      </c>
      <c r="H76" s="125">
        <v>0</v>
      </c>
      <c r="I76" s="125">
        <v>0</v>
      </c>
      <c r="J76" s="128">
        <v>0</v>
      </c>
      <c r="K76" s="128">
        <v>0</v>
      </c>
      <c r="L76" s="119">
        <f t="shared" si="26"/>
        <v>0</v>
      </c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</row>
    <row r="77" spans="1:66">
      <c r="A77" s="115">
        <v>23</v>
      </c>
      <c r="B77" s="149">
        <f t="shared" si="27"/>
        <v>0</v>
      </c>
      <c r="C77" s="149">
        <f t="shared" si="27"/>
        <v>0</v>
      </c>
      <c r="D77" s="149">
        <f t="shared" si="27"/>
        <v>0</v>
      </c>
      <c r="E77" s="125">
        <v>0</v>
      </c>
      <c r="F77" s="125">
        <v>0</v>
      </c>
      <c r="G77" s="125">
        <v>0</v>
      </c>
      <c r="H77" s="125">
        <v>0</v>
      </c>
      <c r="I77" s="125">
        <v>0</v>
      </c>
      <c r="J77" s="128">
        <v>0</v>
      </c>
      <c r="K77" s="128">
        <v>0</v>
      </c>
      <c r="L77" s="119">
        <f t="shared" si="26"/>
        <v>0</v>
      </c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</row>
    <row r="78" spans="1:66">
      <c r="A78" s="115">
        <v>24</v>
      </c>
      <c r="B78" s="149">
        <f t="shared" si="27"/>
        <v>0</v>
      </c>
      <c r="C78" s="149">
        <f t="shared" si="27"/>
        <v>0</v>
      </c>
      <c r="D78" s="149">
        <f t="shared" si="27"/>
        <v>0</v>
      </c>
      <c r="E78" s="125">
        <v>0</v>
      </c>
      <c r="F78" s="125">
        <v>0</v>
      </c>
      <c r="G78" s="125">
        <v>0</v>
      </c>
      <c r="H78" s="125">
        <v>0</v>
      </c>
      <c r="I78" s="125">
        <v>0</v>
      </c>
      <c r="J78" s="128">
        <v>0</v>
      </c>
      <c r="K78" s="128">
        <v>0</v>
      </c>
      <c r="L78" s="119">
        <f t="shared" si="26"/>
        <v>0</v>
      </c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</row>
    <row r="79" spans="1:66">
      <c r="A79" s="115">
        <v>25</v>
      </c>
      <c r="B79" s="149">
        <f t="shared" si="27"/>
        <v>0</v>
      </c>
      <c r="C79" s="149">
        <f t="shared" si="27"/>
        <v>0</v>
      </c>
      <c r="D79" s="149">
        <f t="shared" si="27"/>
        <v>0</v>
      </c>
      <c r="E79" s="125">
        <v>0</v>
      </c>
      <c r="F79" s="125">
        <v>0</v>
      </c>
      <c r="G79" s="125">
        <v>0</v>
      </c>
      <c r="H79" s="125">
        <v>0</v>
      </c>
      <c r="I79" s="125">
        <v>0</v>
      </c>
      <c r="J79" s="128">
        <v>0</v>
      </c>
      <c r="K79" s="128">
        <v>0</v>
      </c>
      <c r="L79" s="119">
        <f t="shared" si="26"/>
        <v>0</v>
      </c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</row>
    <row r="80" spans="1:66">
      <c r="A80" s="130"/>
      <c r="B80" s="130"/>
      <c r="C80" s="130"/>
      <c r="D80" s="131" t="s">
        <v>70</v>
      </c>
      <c r="E80" s="133">
        <f t="shared" ref="E80:L80" si="28">SUM(E55:E79)</f>
        <v>0</v>
      </c>
      <c r="F80" s="133">
        <f t="shared" si="28"/>
        <v>0</v>
      </c>
      <c r="G80" s="133">
        <f t="shared" si="28"/>
        <v>0</v>
      </c>
      <c r="H80" s="133">
        <f t="shared" si="28"/>
        <v>0</v>
      </c>
      <c r="I80" s="133">
        <f t="shared" si="28"/>
        <v>0</v>
      </c>
      <c r="J80" s="133">
        <f t="shared" si="28"/>
        <v>0</v>
      </c>
      <c r="K80" s="133">
        <f t="shared" si="28"/>
        <v>0</v>
      </c>
      <c r="L80" s="133">
        <f t="shared" si="28"/>
        <v>0</v>
      </c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</row>
    <row r="81" spans="1:56">
      <c r="A81" s="1" t="s">
        <v>58</v>
      </c>
      <c r="B81" s="1" t="s">
        <v>117</v>
      </c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</row>
    <row r="82" spans="1:56">
      <c r="A82" s="1" t="s">
        <v>78</v>
      </c>
      <c r="B82" s="1" t="s">
        <v>118</v>
      </c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</row>
    <row r="83" spans="1:56">
      <c r="A83" s="1" t="s">
        <v>101</v>
      </c>
      <c r="B83" s="1" t="s">
        <v>119</v>
      </c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</row>
    <row r="84" spans="1:56">
      <c r="A84" s="1" t="s">
        <v>102</v>
      </c>
      <c r="B84" s="1" t="s">
        <v>120</v>
      </c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</row>
    <row r="85" spans="1:56">
      <c r="A85" s="1" t="s">
        <v>103</v>
      </c>
      <c r="B85" s="1" t="s">
        <v>121</v>
      </c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</row>
    <row r="86" spans="1:56">
      <c r="A86" s="1" t="s">
        <v>104</v>
      </c>
      <c r="B86" s="1" t="s">
        <v>122</v>
      </c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</row>
    <row r="87" spans="1:56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</row>
    <row r="88" spans="1:56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</row>
    <row r="89" spans="1:56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</row>
    <row r="90" spans="1:56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</row>
    <row r="91" spans="1:56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</row>
    <row r="92" spans="1:56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</row>
    <row r="93" spans="1:56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</row>
    <row r="94" spans="1:56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</row>
    <row r="95" spans="1:56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</row>
    <row r="96" spans="1:56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</row>
    <row r="97" spans="1:56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</row>
    <row r="98" spans="1:56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</row>
    <row r="99" spans="1:56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</row>
    <row r="100" spans="1:56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</row>
    <row r="101" spans="1:56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</row>
    <row r="102" spans="1:56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</row>
    <row r="103" spans="1:56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</row>
    <row r="104" spans="1:56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</row>
    <row r="105" spans="1:56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</row>
    <row r="106" spans="1:56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</row>
    <row r="107" spans="1:56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</row>
    <row r="108" spans="1:56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</row>
    <row r="109" spans="1:56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</row>
    <row r="110" spans="1:56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</row>
    <row r="111" spans="1:56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</row>
    <row r="112" spans="1:56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</row>
    <row r="113" spans="1:27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</row>
    <row r="114" spans="1:27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</row>
    <row r="115" spans="1:27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</row>
    <row r="116" spans="1:27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</row>
    <row r="117" spans="1:27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</row>
    <row r="118" spans="1:27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</row>
    <row r="119" spans="1:27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</row>
    <row r="120" spans="1:27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</row>
  </sheetData>
  <mergeCells count="1">
    <mergeCell ref="I14:J15"/>
  </mergeCells>
  <printOptions horizontalCentered="1"/>
  <pageMargins left="0.23622047244094491" right="0.23622047244094491" top="0.9055118110236221" bottom="0.23622047244094491" header="0.31496062992125984" footer="0.31496062992125984"/>
  <pageSetup paperSize="5" scale="79" fitToWidth="0" fitToHeight="0" orientation="landscape" r:id="rId1"/>
  <headerFooter>
    <oddHeader xml:space="preserve">&amp;C&amp;"Times New Roman,Bold"&amp;14Government of Guam
Fiscal Year 2025
Agency Staffing Pattern
(CURRENT)&amp;R&amp;"Times New Roman,Bold"[BBMR BD-1]           </oddHeader>
  </headerFooter>
  <rowBreaks count="1" manualBreakCount="1">
    <brk id="45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EDB210-FBDF-45B2-ACE3-06CF4F846A27}">
  <dimension ref="A1:BV120"/>
  <sheetViews>
    <sheetView view="pageLayout" zoomScaleNormal="130" zoomScaleSheetLayoutView="100" workbookViewId="0">
      <selection activeCell="D23" sqref="D23"/>
    </sheetView>
  </sheetViews>
  <sheetFormatPr defaultColWidth="8.88671875" defaultRowHeight="11.25"/>
  <cols>
    <col min="1" max="1" width="2.88671875" style="6" customWidth="1"/>
    <col min="2" max="2" width="5.88671875" style="6" customWidth="1"/>
    <col min="3" max="3" width="18.88671875" style="6" customWidth="1"/>
    <col min="4" max="4" width="17.88671875" style="6" customWidth="1"/>
    <col min="5" max="5" width="8" style="6" customWidth="1"/>
    <col min="6" max="6" width="8.109375" style="6" customWidth="1"/>
    <col min="7" max="7" width="8.88671875" style="6" customWidth="1"/>
    <col min="8" max="8" width="8.109375" style="6" customWidth="1"/>
    <col min="9" max="9" width="9.44140625" style="6" customWidth="1"/>
    <col min="10" max="10" width="6.88671875" style="6" customWidth="1"/>
    <col min="11" max="11" width="7.6640625" style="6" customWidth="1"/>
    <col min="12" max="12" width="10.88671875" style="6" customWidth="1"/>
    <col min="13" max="14" width="8.6640625" style="6" customWidth="1"/>
    <col min="15" max="15" width="8" style="6" customWidth="1"/>
    <col min="16" max="16" width="6.88671875" style="6" customWidth="1"/>
    <col min="17" max="20" width="8.88671875" style="6" customWidth="1"/>
    <col min="21" max="16384" width="8.88671875" style="6"/>
  </cols>
  <sheetData>
    <row r="1" spans="1:74" ht="15.75">
      <c r="A1" s="1"/>
      <c r="B1" s="1"/>
      <c r="C1" s="1"/>
      <c r="D1" s="1"/>
      <c r="E1" s="1"/>
      <c r="F1" s="2" t="s">
        <v>0</v>
      </c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3" t="s">
        <v>0</v>
      </c>
      <c r="T1" s="1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</row>
    <row r="2" spans="1:74" ht="12.75">
      <c r="A2" s="72" t="s">
        <v>1</v>
      </c>
      <c r="B2" s="73"/>
      <c r="C2" s="73"/>
      <c r="D2" s="72" t="s">
        <v>72</v>
      </c>
      <c r="E2" s="73"/>
      <c r="F2" s="3" t="s">
        <v>0</v>
      </c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</row>
    <row r="3" spans="1:74" ht="8.1" customHeight="1">
      <c r="A3" s="72"/>
      <c r="B3" s="73"/>
      <c r="C3" s="73"/>
      <c r="D3" s="72"/>
      <c r="E3" s="73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</row>
    <row r="4" spans="1:74" ht="12.75">
      <c r="A4" s="72" t="s">
        <v>3</v>
      </c>
      <c r="B4" s="73"/>
      <c r="C4" s="73"/>
      <c r="D4" s="3" t="s">
        <v>4</v>
      </c>
      <c r="E4" s="73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</row>
    <row r="5" spans="1:74" ht="8.1" customHeight="1">
      <c r="A5" s="72"/>
      <c r="B5" s="73"/>
      <c r="C5" s="73"/>
      <c r="D5" s="73"/>
      <c r="E5" s="73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</row>
    <row r="6" spans="1:74" ht="12.75">
      <c r="A6" s="72" t="s">
        <v>73</v>
      </c>
      <c r="B6" s="73"/>
      <c r="C6" s="73"/>
      <c r="D6" s="72" t="s">
        <v>150</v>
      </c>
      <c r="E6" s="73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</row>
    <row r="7" spans="1:74" ht="8.1" customHeight="1">
      <c r="A7" s="72"/>
      <c r="B7" s="73"/>
      <c r="C7" s="73"/>
      <c r="D7" s="72"/>
      <c r="E7" s="73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</row>
    <row r="8" spans="1:74" ht="12.75">
      <c r="A8" s="72" t="s">
        <v>75</v>
      </c>
      <c r="B8" s="73"/>
      <c r="C8" s="73"/>
      <c r="D8" s="72" t="s">
        <v>68</v>
      </c>
      <c r="E8" s="72" t="s">
        <v>214</v>
      </c>
      <c r="F8" s="1"/>
      <c r="G8" s="1"/>
      <c r="H8" s="1"/>
      <c r="I8" s="1"/>
      <c r="J8" s="1"/>
      <c r="K8" s="1"/>
      <c r="L8" s="8"/>
      <c r="M8" s="8"/>
      <c r="N8" s="8"/>
      <c r="O8" s="8"/>
      <c r="P8" s="8"/>
      <c r="Q8" s="8"/>
      <c r="R8" s="8"/>
      <c r="S8" s="8"/>
      <c r="T8" s="1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</row>
    <row r="9" spans="1:74" ht="15">
      <c r="A9" s="1"/>
      <c r="B9" s="1"/>
      <c r="C9" s="1"/>
      <c r="D9" s="1"/>
      <c r="E9" s="1"/>
      <c r="F9"/>
      <c r="G9"/>
      <c r="H9"/>
      <c r="I9"/>
      <c r="J9"/>
      <c r="K9" s="1"/>
      <c r="L9" s="1" t="s">
        <v>0</v>
      </c>
      <c r="M9" s="1"/>
      <c r="N9" s="1"/>
      <c r="O9" s="1"/>
      <c r="P9" s="1"/>
      <c r="Q9"/>
      <c r="R9"/>
      <c r="S9" s="1"/>
      <c r="T9" s="1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</row>
    <row r="10" spans="1:74" ht="15.75" thickBot="1">
      <c r="A10" s="1"/>
      <c r="B10" s="1"/>
      <c r="C10" s="1"/>
      <c r="D10" s="1"/>
      <c r="E10" s="1"/>
      <c r="F10"/>
      <c r="G10"/>
      <c r="H10"/>
      <c r="I10"/>
      <c r="J10"/>
      <c r="K10" s="1"/>
      <c r="L10" s="1"/>
      <c r="M10" s="1"/>
      <c r="N10" s="1"/>
      <c r="O10" s="1"/>
      <c r="P10" s="1"/>
      <c r="Q10"/>
      <c r="R10"/>
      <c r="S10" s="1"/>
      <c r="T10" s="1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</row>
    <row r="11" spans="1:74" ht="12.75" thickTop="1" thickBot="1">
      <c r="A11" s="1"/>
      <c r="B11" s="78" t="s">
        <v>9</v>
      </c>
      <c r="C11" s="79"/>
      <c r="D11" s="79"/>
      <c r="E11" s="79"/>
      <c r="F11" s="79"/>
      <c r="G11" s="79"/>
      <c r="H11" s="79"/>
      <c r="I11" s="79"/>
      <c r="J11" s="80"/>
      <c r="K11" s="1"/>
      <c r="L11" s="1"/>
      <c r="M11" s="1"/>
      <c r="N11" s="1"/>
      <c r="O11" s="1"/>
      <c r="P11" s="1"/>
      <c r="Q11" s="78" t="s">
        <v>9</v>
      </c>
      <c r="R11" s="80"/>
      <c r="S11" s="1"/>
      <c r="T11" s="1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</row>
    <row r="12" spans="1:74" ht="12" thickTop="1">
      <c r="A12" s="1"/>
      <c r="B12" s="81"/>
      <c r="C12" s="1"/>
      <c r="D12" s="1"/>
      <c r="E12" s="1"/>
      <c r="F12" s="1"/>
      <c r="G12" s="1"/>
      <c r="H12" s="1"/>
      <c r="I12" s="1"/>
      <c r="J12" s="82"/>
      <c r="K12" s="1"/>
      <c r="L12" s="1"/>
      <c r="M12" s="1"/>
      <c r="N12" s="1"/>
      <c r="O12" s="1"/>
      <c r="P12" s="1"/>
      <c r="Q12" s="81"/>
      <c r="R12" s="82"/>
      <c r="S12" s="1"/>
      <c r="T12" s="1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</row>
    <row r="13" spans="1:74">
      <c r="A13" s="1"/>
      <c r="B13" s="83" t="s">
        <v>10</v>
      </c>
      <c r="C13" s="84" t="s">
        <v>11</v>
      </c>
      <c r="D13" s="85" t="s">
        <v>12</v>
      </c>
      <c r="E13" s="84" t="s">
        <v>13</v>
      </c>
      <c r="F13" s="85" t="s">
        <v>14</v>
      </c>
      <c r="G13" s="86" t="s">
        <v>15</v>
      </c>
      <c r="H13" s="86" t="s">
        <v>16</v>
      </c>
      <c r="I13" s="86" t="s">
        <v>17</v>
      </c>
      <c r="J13" s="87" t="s">
        <v>18</v>
      </c>
      <c r="K13" s="84" t="s">
        <v>19</v>
      </c>
      <c r="L13" s="84" t="s">
        <v>20</v>
      </c>
      <c r="M13" s="85" t="s">
        <v>21</v>
      </c>
      <c r="N13" s="85" t="s">
        <v>22</v>
      </c>
      <c r="O13" s="85" t="s">
        <v>23</v>
      </c>
      <c r="P13" s="85" t="s">
        <v>24</v>
      </c>
      <c r="Q13" s="88" t="s">
        <v>25</v>
      </c>
      <c r="R13" s="87" t="s">
        <v>26</v>
      </c>
      <c r="S13" s="88" t="s">
        <v>27</v>
      </c>
      <c r="T13" s="21" t="s">
        <v>28</v>
      </c>
      <c r="U13" s="21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</row>
    <row r="14" spans="1:74">
      <c r="A14" s="89"/>
      <c r="B14" s="90" t="s">
        <v>0</v>
      </c>
      <c r="C14" s="91"/>
      <c r="D14" s="92" t="s">
        <v>0</v>
      </c>
      <c r="E14" s="92" t="s">
        <v>0</v>
      </c>
      <c r="F14" s="92" t="s">
        <v>0</v>
      </c>
      <c r="G14" s="93"/>
      <c r="H14" s="93" t="s">
        <v>0</v>
      </c>
      <c r="I14" s="239" t="s">
        <v>29</v>
      </c>
      <c r="J14" s="240"/>
      <c r="K14" s="94" t="s">
        <v>0</v>
      </c>
      <c r="L14" s="89"/>
      <c r="M14" s="94"/>
      <c r="N14" s="94"/>
      <c r="O14" s="94" t="s">
        <v>30</v>
      </c>
      <c r="P14" s="94"/>
      <c r="Q14" s="95"/>
      <c r="R14" s="96"/>
      <c r="S14" s="97"/>
      <c r="T14" s="97"/>
      <c r="U14" s="31"/>
      <c r="V14" s="31"/>
      <c r="W14" s="31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</row>
    <row r="15" spans="1:74">
      <c r="A15" s="98"/>
      <c r="B15" s="99" t="s">
        <v>31</v>
      </c>
      <c r="C15" s="93" t="s">
        <v>31</v>
      </c>
      <c r="D15" s="93" t="s">
        <v>32</v>
      </c>
      <c r="E15" s="93" t="s">
        <v>76</v>
      </c>
      <c r="F15" s="93" t="s">
        <v>0</v>
      </c>
      <c r="G15" s="93"/>
      <c r="H15" s="93" t="s">
        <v>0</v>
      </c>
      <c r="I15" s="241"/>
      <c r="J15" s="242"/>
      <c r="K15" s="100" t="s">
        <v>34</v>
      </c>
      <c r="L15" s="101" t="s">
        <v>35</v>
      </c>
      <c r="M15" s="101" t="s">
        <v>36</v>
      </c>
      <c r="N15" s="101" t="s">
        <v>37</v>
      </c>
      <c r="O15" s="101" t="s">
        <v>38</v>
      </c>
      <c r="P15" s="89" t="s">
        <v>39</v>
      </c>
      <c r="Q15" s="90" t="s">
        <v>40</v>
      </c>
      <c r="R15" s="102" t="s">
        <v>41</v>
      </c>
      <c r="S15" s="97" t="s">
        <v>42</v>
      </c>
      <c r="T15" s="103" t="s">
        <v>43</v>
      </c>
      <c r="U15" s="31"/>
      <c r="V15" s="31"/>
      <c r="W15" s="31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</row>
    <row r="16" spans="1:74" ht="12" thickBot="1">
      <c r="A16" s="104" t="s">
        <v>44</v>
      </c>
      <c r="B16" s="105" t="s">
        <v>45</v>
      </c>
      <c r="C16" s="106" t="s">
        <v>77</v>
      </c>
      <c r="D16" s="106" t="s">
        <v>47</v>
      </c>
      <c r="E16" s="106" t="s">
        <v>48</v>
      </c>
      <c r="F16" s="106" t="s">
        <v>49</v>
      </c>
      <c r="G16" s="106" t="s">
        <v>50</v>
      </c>
      <c r="H16" s="106" t="s">
        <v>51</v>
      </c>
      <c r="I16" s="107" t="s">
        <v>52</v>
      </c>
      <c r="J16" s="108" t="s">
        <v>53</v>
      </c>
      <c r="K16" s="109" t="s">
        <v>54</v>
      </c>
      <c r="L16" s="110" t="s">
        <v>206</v>
      </c>
      <c r="M16" s="111" t="s">
        <v>55</v>
      </c>
      <c r="N16" s="111" t="s">
        <v>56</v>
      </c>
      <c r="O16" s="111" t="s">
        <v>57</v>
      </c>
      <c r="P16" s="112" t="s">
        <v>78</v>
      </c>
      <c r="Q16" s="113" t="s">
        <v>59</v>
      </c>
      <c r="R16" s="114" t="s">
        <v>59</v>
      </c>
      <c r="S16" s="109" t="s">
        <v>60</v>
      </c>
      <c r="T16" s="111" t="s">
        <v>61</v>
      </c>
      <c r="U16" s="31"/>
      <c r="V16" s="31"/>
      <c r="W16" s="31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</row>
    <row r="17" spans="1:74" ht="22.5" thickTop="1">
      <c r="A17" s="115">
        <v>1</v>
      </c>
      <c r="B17" s="116" t="s">
        <v>63</v>
      </c>
      <c r="C17" s="121" t="s">
        <v>151</v>
      </c>
      <c r="D17" s="117" t="s">
        <v>152</v>
      </c>
      <c r="E17" s="117" t="s">
        <v>63</v>
      </c>
      <c r="F17" s="196">
        <v>95000</v>
      </c>
      <c r="G17" s="193">
        <v>0</v>
      </c>
      <c r="H17" s="193">
        <f>+L55</f>
        <v>0</v>
      </c>
      <c r="I17" s="220" t="s">
        <v>63</v>
      </c>
      <c r="J17" s="193">
        <v>0</v>
      </c>
      <c r="K17" s="195">
        <f t="shared" ref="K17:K41" si="0">(+F17+G17+H17+J17)</f>
        <v>95000</v>
      </c>
      <c r="L17" s="195">
        <f>ROUND((K17*0.3077),0)</f>
        <v>29232</v>
      </c>
      <c r="M17" s="195">
        <v>495</v>
      </c>
      <c r="N17" s="195">
        <v>0</v>
      </c>
      <c r="O17" s="195">
        <f>ROUND((K17*0.0145),0)</f>
        <v>1378</v>
      </c>
      <c r="P17" s="195">
        <v>187</v>
      </c>
      <c r="Q17" s="199">
        <v>15868</v>
      </c>
      <c r="R17" s="199">
        <v>486</v>
      </c>
      <c r="S17" s="195">
        <f t="shared" ref="S17:S41" si="1">+L17+M17+N17+O17+P17+Q17+R17</f>
        <v>47646</v>
      </c>
      <c r="T17" s="195">
        <f t="shared" ref="T17:T41" si="2">+K17+S17</f>
        <v>142646</v>
      </c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</row>
    <row r="18" spans="1:74">
      <c r="A18" s="115">
        <f t="shared" ref="A18:A41" si="3">A17+1</f>
        <v>2</v>
      </c>
      <c r="B18" s="120" t="s">
        <v>63</v>
      </c>
      <c r="C18" s="122" t="s">
        <v>85</v>
      </c>
      <c r="D18" s="122" t="s">
        <v>149</v>
      </c>
      <c r="E18" s="122" t="s">
        <v>63</v>
      </c>
      <c r="F18" s="200">
        <v>52500</v>
      </c>
      <c r="G18" s="206">
        <v>0</v>
      </c>
      <c r="H18" s="193">
        <f t="shared" ref="H18" si="4">+L56</f>
        <v>0</v>
      </c>
      <c r="I18" s="220" t="s">
        <v>63</v>
      </c>
      <c r="J18" s="193">
        <v>0</v>
      </c>
      <c r="K18" s="195">
        <f t="shared" si="0"/>
        <v>52500</v>
      </c>
      <c r="L18" s="195">
        <f t="shared" ref="L18" si="5">ROUND((K18*0.3077),0)</f>
        <v>16154</v>
      </c>
      <c r="M18" s="195">
        <v>0</v>
      </c>
      <c r="N18" s="195">
        <v>0</v>
      </c>
      <c r="O18" s="195">
        <f t="shared" ref="O18" si="6">ROUND((K18*0.0145),0)</f>
        <v>761</v>
      </c>
      <c r="P18" s="195">
        <v>187</v>
      </c>
      <c r="Q18" s="203">
        <v>4801</v>
      </c>
      <c r="R18" s="203">
        <v>342</v>
      </c>
      <c r="S18" s="195">
        <f t="shared" si="1"/>
        <v>22245</v>
      </c>
      <c r="T18" s="195">
        <f t="shared" si="2"/>
        <v>74745</v>
      </c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</row>
    <row r="19" spans="1:74">
      <c r="A19" s="115">
        <f t="shared" si="3"/>
        <v>3</v>
      </c>
      <c r="B19" s="120" t="s">
        <v>63</v>
      </c>
      <c r="C19" s="117"/>
      <c r="D19" s="122"/>
      <c r="E19" s="117"/>
      <c r="F19" s="200"/>
      <c r="G19" s="206"/>
      <c r="H19" s="193"/>
      <c r="I19" s="207"/>
      <c r="J19" s="193"/>
      <c r="K19" s="195"/>
      <c r="L19" s="195">
        <f t="shared" ref="L19" si="7">ROUND((K19*0.2943),0)</f>
        <v>0</v>
      </c>
      <c r="M19" s="195"/>
      <c r="N19" s="195"/>
      <c r="O19" s="195"/>
      <c r="P19" s="195"/>
      <c r="Q19" s="203"/>
      <c r="R19" s="203"/>
      <c r="S19" s="195"/>
      <c r="T19" s="195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</row>
    <row r="20" spans="1:74">
      <c r="A20" s="115">
        <f t="shared" si="3"/>
        <v>4</v>
      </c>
      <c r="B20" s="158"/>
      <c r="C20" s="117"/>
      <c r="D20" s="122"/>
      <c r="E20" s="122"/>
      <c r="F20" s="124">
        <v>0</v>
      </c>
      <c r="G20" s="125">
        <v>0</v>
      </c>
      <c r="H20" s="126">
        <f t="shared" ref="H20:H41" si="8">+L58</f>
        <v>0</v>
      </c>
      <c r="I20" s="156"/>
      <c r="J20" s="128">
        <v>0</v>
      </c>
      <c r="K20" s="119">
        <f t="shared" si="0"/>
        <v>0</v>
      </c>
      <c r="L20" s="119">
        <f t="shared" ref="L20:L41" si="9">ROUND((K20*0.2943),0)</f>
        <v>0</v>
      </c>
      <c r="M20" s="119">
        <v>0</v>
      </c>
      <c r="N20" s="119">
        <v>0</v>
      </c>
      <c r="O20" s="119">
        <f t="shared" ref="O20:O41" si="10">ROUND((K20*0.0145),0)</f>
        <v>0</v>
      </c>
      <c r="P20" s="119">
        <v>0</v>
      </c>
      <c r="Q20" s="123">
        <v>0</v>
      </c>
      <c r="R20" s="123">
        <v>0</v>
      </c>
      <c r="S20" s="119">
        <f t="shared" si="1"/>
        <v>0</v>
      </c>
      <c r="T20" s="119">
        <f t="shared" si="2"/>
        <v>0</v>
      </c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</row>
    <row r="21" spans="1:74">
      <c r="A21" s="115">
        <f t="shared" si="3"/>
        <v>5</v>
      </c>
      <c r="B21" s="120"/>
      <c r="C21" s="122"/>
      <c r="D21" s="122"/>
      <c r="E21" s="117"/>
      <c r="F21" s="124">
        <v>0</v>
      </c>
      <c r="G21" s="125">
        <v>0</v>
      </c>
      <c r="H21" s="126">
        <f t="shared" si="8"/>
        <v>0</v>
      </c>
      <c r="I21" s="156"/>
      <c r="J21" s="128">
        <v>0</v>
      </c>
      <c r="K21" s="119">
        <f t="shared" si="0"/>
        <v>0</v>
      </c>
      <c r="L21" s="119">
        <f t="shared" si="9"/>
        <v>0</v>
      </c>
      <c r="M21" s="119">
        <v>0</v>
      </c>
      <c r="N21" s="119">
        <v>0</v>
      </c>
      <c r="O21" s="119">
        <f t="shared" si="10"/>
        <v>0</v>
      </c>
      <c r="P21" s="119">
        <v>0</v>
      </c>
      <c r="Q21" s="123">
        <v>0</v>
      </c>
      <c r="R21" s="123">
        <v>0</v>
      </c>
      <c r="S21" s="119">
        <f t="shared" si="1"/>
        <v>0</v>
      </c>
      <c r="T21" s="119">
        <f t="shared" si="2"/>
        <v>0</v>
      </c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</row>
    <row r="22" spans="1:74">
      <c r="A22" s="115">
        <f t="shared" si="3"/>
        <v>6</v>
      </c>
      <c r="B22" s="120"/>
      <c r="C22" s="122"/>
      <c r="D22" s="122"/>
      <c r="E22" s="117"/>
      <c r="F22" s="124">
        <v>0</v>
      </c>
      <c r="G22" s="125">
        <v>0</v>
      </c>
      <c r="H22" s="126">
        <v>0</v>
      </c>
      <c r="I22" s="156"/>
      <c r="J22" s="128">
        <v>0</v>
      </c>
      <c r="K22" s="119">
        <f t="shared" si="0"/>
        <v>0</v>
      </c>
      <c r="L22" s="119">
        <f t="shared" si="9"/>
        <v>0</v>
      </c>
      <c r="M22" s="119">
        <v>0</v>
      </c>
      <c r="N22" s="119">
        <v>0</v>
      </c>
      <c r="O22" s="119">
        <f t="shared" si="10"/>
        <v>0</v>
      </c>
      <c r="P22" s="119">
        <v>0</v>
      </c>
      <c r="Q22" s="123">
        <v>0</v>
      </c>
      <c r="R22" s="123">
        <v>0</v>
      </c>
      <c r="S22" s="119">
        <f t="shared" si="1"/>
        <v>0</v>
      </c>
      <c r="T22" s="119">
        <f t="shared" si="2"/>
        <v>0</v>
      </c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</row>
    <row r="23" spans="1:74">
      <c r="A23" s="115">
        <f t="shared" si="3"/>
        <v>7</v>
      </c>
      <c r="B23" s="120"/>
      <c r="C23" s="152"/>
      <c r="D23" s="152"/>
      <c r="E23" s="117"/>
      <c r="F23" s="125">
        <v>0</v>
      </c>
      <c r="G23" s="125">
        <v>0</v>
      </c>
      <c r="H23" s="126">
        <f t="shared" si="8"/>
        <v>0</v>
      </c>
      <c r="I23" s="156"/>
      <c r="J23" s="128">
        <v>0</v>
      </c>
      <c r="K23" s="119">
        <f t="shared" si="0"/>
        <v>0</v>
      </c>
      <c r="L23" s="119">
        <f t="shared" si="9"/>
        <v>0</v>
      </c>
      <c r="M23" s="119">
        <v>0</v>
      </c>
      <c r="N23" s="119">
        <v>0</v>
      </c>
      <c r="O23" s="119">
        <f t="shared" si="10"/>
        <v>0</v>
      </c>
      <c r="P23" s="119">
        <v>0</v>
      </c>
      <c r="Q23" s="119">
        <v>0</v>
      </c>
      <c r="R23" s="119">
        <v>0</v>
      </c>
      <c r="S23" s="119">
        <f t="shared" si="1"/>
        <v>0</v>
      </c>
      <c r="T23" s="119">
        <f t="shared" si="2"/>
        <v>0</v>
      </c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</row>
    <row r="24" spans="1:74">
      <c r="A24" s="115">
        <f t="shared" si="3"/>
        <v>8</v>
      </c>
      <c r="B24" s="120"/>
      <c r="C24" s="152"/>
      <c r="D24" s="152"/>
      <c r="E24" s="117"/>
      <c r="F24" s="125">
        <v>0</v>
      </c>
      <c r="G24" s="125">
        <v>0</v>
      </c>
      <c r="H24" s="126">
        <f t="shared" si="8"/>
        <v>0</v>
      </c>
      <c r="I24" s="156"/>
      <c r="J24" s="128">
        <v>0</v>
      </c>
      <c r="K24" s="119">
        <f t="shared" si="0"/>
        <v>0</v>
      </c>
      <c r="L24" s="119">
        <f t="shared" si="9"/>
        <v>0</v>
      </c>
      <c r="M24" s="119">
        <v>0</v>
      </c>
      <c r="N24" s="119">
        <v>0</v>
      </c>
      <c r="O24" s="119">
        <f t="shared" si="10"/>
        <v>0</v>
      </c>
      <c r="P24" s="119">
        <v>0</v>
      </c>
      <c r="Q24" s="119">
        <v>0</v>
      </c>
      <c r="R24" s="119">
        <v>0</v>
      </c>
      <c r="S24" s="119">
        <f t="shared" si="1"/>
        <v>0</v>
      </c>
      <c r="T24" s="119">
        <f t="shared" si="2"/>
        <v>0</v>
      </c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</row>
    <row r="25" spans="1:74">
      <c r="A25" s="115">
        <f t="shared" si="3"/>
        <v>9</v>
      </c>
      <c r="B25" s="120"/>
      <c r="C25" s="152"/>
      <c r="D25" s="152"/>
      <c r="E25" s="117"/>
      <c r="F25" s="125">
        <v>0</v>
      </c>
      <c r="G25" s="125">
        <v>0</v>
      </c>
      <c r="H25" s="126">
        <f t="shared" si="8"/>
        <v>0</v>
      </c>
      <c r="I25" s="156"/>
      <c r="J25" s="128">
        <v>0</v>
      </c>
      <c r="K25" s="119">
        <f t="shared" si="0"/>
        <v>0</v>
      </c>
      <c r="L25" s="119">
        <f t="shared" si="9"/>
        <v>0</v>
      </c>
      <c r="M25" s="119">
        <v>0</v>
      </c>
      <c r="N25" s="119">
        <v>0</v>
      </c>
      <c r="O25" s="119">
        <f t="shared" si="10"/>
        <v>0</v>
      </c>
      <c r="P25" s="119">
        <v>0</v>
      </c>
      <c r="Q25" s="119">
        <v>0</v>
      </c>
      <c r="R25" s="119">
        <v>0</v>
      </c>
      <c r="S25" s="119">
        <f t="shared" si="1"/>
        <v>0</v>
      </c>
      <c r="T25" s="119">
        <f t="shared" si="2"/>
        <v>0</v>
      </c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</row>
    <row r="26" spans="1:74">
      <c r="A26" s="115">
        <f t="shared" si="3"/>
        <v>10</v>
      </c>
      <c r="B26" s="120"/>
      <c r="C26" s="152"/>
      <c r="D26" s="152"/>
      <c r="E26" s="117"/>
      <c r="F26" s="125">
        <v>0</v>
      </c>
      <c r="G26" s="125">
        <v>0</v>
      </c>
      <c r="H26" s="126">
        <f t="shared" si="8"/>
        <v>0</v>
      </c>
      <c r="I26" s="156"/>
      <c r="J26" s="128">
        <v>0</v>
      </c>
      <c r="K26" s="119">
        <f t="shared" si="0"/>
        <v>0</v>
      </c>
      <c r="L26" s="119">
        <f t="shared" si="9"/>
        <v>0</v>
      </c>
      <c r="M26" s="119">
        <v>0</v>
      </c>
      <c r="N26" s="119">
        <v>0</v>
      </c>
      <c r="O26" s="119">
        <f t="shared" si="10"/>
        <v>0</v>
      </c>
      <c r="P26" s="119">
        <v>0</v>
      </c>
      <c r="Q26" s="119">
        <v>0</v>
      </c>
      <c r="R26" s="119">
        <v>0</v>
      </c>
      <c r="S26" s="119">
        <f t="shared" si="1"/>
        <v>0</v>
      </c>
      <c r="T26" s="119">
        <f t="shared" si="2"/>
        <v>0</v>
      </c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</row>
    <row r="27" spans="1:74">
      <c r="A27" s="115">
        <f t="shared" si="3"/>
        <v>11</v>
      </c>
      <c r="B27" s="120"/>
      <c r="C27" s="152"/>
      <c r="D27" s="152"/>
      <c r="E27" s="117"/>
      <c r="F27" s="125">
        <v>0</v>
      </c>
      <c r="G27" s="125">
        <v>0</v>
      </c>
      <c r="H27" s="126">
        <f t="shared" si="8"/>
        <v>0</v>
      </c>
      <c r="I27" s="156"/>
      <c r="J27" s="128">
        <v>0</v>
      </c>
      <c r="K27" s="119">
        <f t="shared" si="0"/>
        <v>0</v>
      </c>
      <c r="L27" s="119">
        <f t="shared" si="9"/>
        <v>0</v>
      </c>
      <c r="M27" s="119">
        <v>0</v>
      </c>
      <c r="N27" s="119">
        <v>0</v>
      </c>
      <c r="O27" s="119">
        <f t="shared" si="10"/>
        <v>0</v>
      </c>
      <c r="P27" s="119">
        <v>0</v>
      </c>
      <c r="Q27" s="119">
        <v>0</v>
      </c>
      <c r="R27" s="119">
        <v>0</v>
      </c>
      <c r="S27" s="119">
        <f t="shared" si="1"/>
        <v>0</v>
      </c>
      <c r="T27" s="119">
        <f t="shared" si="2"/>
        <v>0</v>
      </c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</row>
    <row r="28" spans="1:74">
      <c r="A28" s="115">
        <f t="shared" si="3"/>
        <v>12</v>
      </c>
      <c r="B28" s="120"/>
      <c r="C28" s="152"/>
      <c r="D28" s="152"/>
      <c r="E28" s="117"/>
      <c r="F28" s="125">
        <v>0</v>
      </c>
      <c r="G28" s="125">
        <v>0</v>
      </c>
      <c r="H28" s="126">
        <f t="shared" si="8"/>
        <v>0</v>
      </c>
      <c r="I28" s="156"/>
      <c r="J28" s="128">
        <v>0</v>
      </c>
      <c r="K28" s="119">
        <f t="shared" si="0"/>
        <v>0</v>
      </c>
      <c r="L28" s="119">
        <f t="shared" si="9"/>
        <v>0</v>
      </c>
      <c r="M28" s="119">
        <v>0</v>
      </c>
      <c r="N28" s="119">
        <v>0</v>
      </c>
      <c r="O28" s="119">
        <f t="shared" si="10"/>
        <v>0</v>
      </c>
      <c r="P28" s="119">
        <v>0</v>
      </c>
      <c r="Q28" s="119">
        <v>0</v>
      </c>
      <c r="R28" s="119">
        <v>0</v>
      </c>
      <c r="S28" s="119">
        <f t="shared" si="1"/>
        <v>0</v>
      </c>
      <c r="T28" s="119">
        <f t="shared" si="2"/>
        <v>0</v>
      </c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</row>
    <row r="29" spans="1:74">
      <c r="A29" s="115">
        <f t="shared" si="3"/>
        <v>13</v>
      </c>
      <c r="B29" s="120"/>
      <c r="C29" s="152"/>
      <c r="D29" s="152"/>
      <c r="E29" s="117"/>
      <c r="F29" s="125">
        <v>0</v>
      </c>
      <c r="G29" s="125">
        <v>0</v>
      </c>
      <c r="H29" s="126">
        <f t="shared" si="8"/>
        <v>0</v>
      </c>
      <c r="I29" s="156"/>
      <c r="J29" s="128">
        <v>0</v>
      </c>
      <c r="K29" s="119">
        <f t="shared" si="0"/>
        <v>0</v>
      </c>
      <c r="L29" s="119">
        <f t="shared" si="9"/>
        <v>0</v>
      </c>
      <c r="M29" s="119">
        <v>0</v>
      </c>
      <c r="N29" s="119">
        <v>0</v>
      </c>
      <c r="O29" s="119">
        <f t="shared" si="10"/>
        <v>0</v>
      </c>
      <c r="P29" s="119">
        <v>0</v>
      </c>
      <c r="Q29" s="119">
        <v>0</v>
      </c>
      <c r="R29" s="119">
        <v>0</v>
      </c>
      <c r="S29" s="119">
        <f t="shared" si="1"/>
        <v>0</v>
      </c>
      <c r="T29" s="119">
        <f t="shared" si="2"/>
        <v>0</v>
      </c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</row>
    <row r="30" spans="1:74">
      <c r="A30" s="115">
        <f t="shared" si="3"/>
        <v>14</v>
      </c>
      <c r="B30" s="120"/>
      <c r="C30" s="152"/>
      <c r="D30" s="152"/>
      <c r="E30" s="117"/>
      <c r="F30" s="125">
        <v>0</v>
      </c>
      <c r="G30" s="125">
        <v>0</v>
      </c>
      <c r="H30" s="126">
        <f t="shared" si="8"/>
        <v>0</v>
      </c>
      <c r="I30" s="156"/>
      <c r="J30" s="128">
        <v>0</v>
      </c>
      <c r="K30" s="119">
        <f t="shared" si="0"/>
        <v>0</v>
      </c>
      <c r="L30" s="119">
        <f t="shared" si="9"/>
        <v>0</v>
      </c>
      <c r="M30" s="119">
        <v>0</v>
      </c>
      <c r="N30" s="119">
        <v>0</v>
      </c>
      <c r="O30" s="119">
        <f t="shared" si="10"/>
        <v>0</v>
      </c>
      <c r="P30" s="119">
        <v>0</v>
      </c>
      <c r="Q30" s="119">
        <v>0</v>
      </c>
      <c r="R30" s="119">
        <v>0</v>
      </c>
      <c r="S30" s="119">
        <f t="shared" si="1"/>
        <v>0</v>
      </c>
      <c r="T30" s="119">
        <f t="shared" si="2"/>
        <v>0</v>
      </c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</row>
    <row r="31" spans="1:74">
      <c r="A31" s="115">
        <f t="shared" si="3"/>
        <v>15</v>
      </c>
      <c r="B31" s="120"/>
      <c r="C31" s="152"/>
      <c r="D31" s="152"/>
      <c r="E31" s="117"/>
      <c r="F31" s="125">
        <v>0</v>
      </c>
      <c r="G31" s="125">
        <v>0</v>
      </c>
      <c r="H31" s="126">
        <f t="shared" si="8"/>
        <v>0</v>
      </c>
      <c r="I31" s="156"/>
      <c r="J31" s="128">
        <v>0</v>
      </c>
      <c r="K31" s="119">
        <f t="shared" si="0"/>
        <v>0</v>
      </c>
      <c r="L31" s="119">
        <f t="shared" si="9"/>
        <v>0</v>
      </c>
      <c r="M31" s="119">
        <v>0</v>
      </c>
      <c r="N31" s="119">
        <v>0</v>
      </c>
      <c r="O31" s="119">
        <f t="shared" si="10"/>
        <v>0</v>
      </c>
      <c r="P31" s="119">
        <v>0</v>
      </c>
      <c r="Q31" s="119">
        <v>0</v>
      </c>
      <c r="R31" s="119">
        <v>0</v>
      </c>
      <c r="S31" s="119">
        <f t="shared" si="1"/>
        <v>0</v>
      </c>
      <c r="T31" s="119">
        <f t="shared" si="2"/>
        <v>0</v>
      </c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</row>
    <row r="32" spans="1:74">
      <c r="A32" s="115">
        <f t="shared" si="3"/>
        <v>16</v>
      </c>
      <c r="B32" s="120"/>
      <c r="C32" s="152"/>
      <c r="D32" s="152"/>
      <c r="E32" s="117"/>
      <c r="F32" s="125">
        <v>0</v>
      </c>
      <c r="G32" s="125">
        <v>0</v>
      </c>
      <c r="H32" s="126">
        <f t="shared" si="8"/>
        <v>0</v>
      </c>
      <c r="I32" s="156"/>
      <c r="J32" s="128">
        <v>0</v>
      </c>
      <c r="K32" s="119">
        <f t="shared" si="0"/>
        <v>0</v>
      </c>
      <c r="L32" s="119">
        <f t="shared" si="9"/>
        <v>0</v>
      </c>
      <c r="M32" s="119">
        <v>0</v>
      </c>
      <c r="N32" s="119">
        <v>0</v>
      </c>
      <c r="O32" s="119">
        <f t="shared" si="10"/>
        <v>0</v>
      </c>
      <c r="P32" s="119">
        <v>0</v>
      </c>
      <c r="Q32" s="119">
        <v>0</v>
      </c>
      <c r="R32" s="119">
        <v>0</v>
      </c>
      <c r="S32" s="119">
        <f t="shared" si="1"/>
        <v>0</v>
      </c>
      <c r="T32" s="119">
        <f t="shared" si="2"/>
        <v>0</v>
      </c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</row>
    <row r="33" spans="1:74">
      <c r="A33" s="115">
        <f t="shared" si="3"/>
        <v>17</v>
      </c>
      <c r="B33" s="120"/>
      <c r="C33" s="152"/>
      <c r="D33" s="152"/>
      <c r="E33" s="117"/>
      <c r="F33" s="125">
        <v>0</v>
      </c>
      <c r="G33" s="125">
        <v>0</v>
      </c>
      <c r="H33" s="126">
        <f t="shared" si="8"/>
        <v>0</v>
      </c>
      <c r="I33" s="156"/>
      <c r="J33" s="128">
        <v>0</v>
      </c>
      <c r="K33" s="119">
        <f t="shared" si="0"/>
        <v>0</v>
      </c>
      <c r="L33" s="119">
        <f t="shared" si="9"/>
        <v>0</v>
      </c>
      <c r="M33" s="119">
        <v>0</v>
      </c>
      <c r="N33" s="119">
        <v>0</v>
      </c>
      <c r="O33" s="119">
        <f t="shared" si="10"/>
        <v>0</v>
      </c>
      <c r="P33" s="119">
        <v>0</v>
      </c>
      <c r="Q33" s="119">
        <v>0</v>
      </c>
      <c r="R33" s="119">
        <v>0</v>
      </c>
      <c r="S33" s="119">
        <f t="shared" si="1"/>
        <v>0</v>
      </c>
      <c r="T33" s="119">
        <f t="shared" si="2"/>
        <v>0</v>
      </c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</row>
    <row r="34" spans="1:74">
      <c r="A34" s="115">
        <f t="shared" si="3"/>
        <v>18</v>
      </c>
      <c r="B34" s="120"/>
      <c r="C34" s="152"/>
      <c r="D34" s="152"/>
      <c r="E34" s="117"/>
      <c r="F34" s="125">
        <v>0</v>
      </c>
      <c r="G34" s="125">
        <v>0</v>
      </c>
      <c r="H34" s="126">
        <f t="shared" si="8"/>
        <v>0</v>
      </c>
      <c r="I34" s="156"/>
      <c r="J34" s="128">
        <v>0</v>
      </c>
      <c r="K34" s="119">
        <f t="shared" si="0"/>
        <v>0</v>
      </c>
      <c r="L34" s="119">
        <f t="shared" si="9"/>
        <v>0</v>
      </c>
      <c r="M34" s="119">
        <v>0</v>
      </c>
      <c r="N34" s="119">
        <v>0</v>
      </c>
      <c r="O34" s="119">
        <f t="shared" si="10"/>
        <v>0</v>
      </c>
      <c r="P34" s="119">
        <v>0</v>
      </c>
      <c r="Q34" s="119">
        <v>0</v>
      </c>
      <c r="R34" s="119">
        <v>0</v>
      </c>
      <c r="S34" s="119">
        <f t="shared" si="1"/>
        <v>0</v>
      </c>
      <c r="T34" s="119">
        <f t="shared" si="2"/>
        <v>0</v>
      </c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</row>
    <row r="35" spans="1:74">
      <c r="A35" s="115">
        <f t="shared" si="3"/>
        <v>19</v>
      </c>
      <c r="B35" s="120"/>
      <c r="C35" s="152"/>
      <c r="D35" s="152"/>
      <c r="E35" s="117"/>
      <c r="F35" s="125">
        <v>0</v>
      </c>
      <c r="G35" s="125">
        <v>0</v>
      </c>
      <c r="H35" s="126">
        <f t="shared" si="8"/>
        <v>0</v>
      </c>
      <c r="I35" s="156"/>
      <c r="J35" s="128">
        <v>0</v>
      </c>
      <c r="K35" s="119">
        <f t="shared" si="0"/>
        <v>0</v>
      </c>
      <c r="L35" s="119">
        <f t="shared" si="9"/>
        <v>0</v>
      </c>
      <c r="M35" s="119">
        <v>0</v>
      </c>
      <c r="N35" s="119">
        <v>0</v>
      </c>
      <c r="O35" s="119">
        <f t="shared" si="10"/>
        <v>0</v>
      </c>
      <c r="P35" s="119">
        <v>0</v>
      </c>
      <c r="Q35" s="119">
        <v>0</v>
      </c>
      <c r="R35" s="119">
        <v>0</v>
      </c>
      <c r="S35" s="119">
        <f t="shared" si="1"/>
        <v>0</v>
      </c>
      <c r="T35" s="119">
        <f t="shared" si="2"/>
        <v>0</v>
      </c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</row>
    <row r="36" spans="1:74">
      <c r="A36" s="115">
        <f t="shared" si="3"/>
        <v>20</v>
      </c>
      <c r="B36" s="120"/>
      <c r="C36" s="152"/>
      <c r="D36" s="152"/>
      <c r="E36" s="117"/>
      <c r="F36" s="125">
        <v>0</v>
      </c>
      <c r="G36" s="125">
        <v>0</v>
      </c>
      <c r="H36" s="126">
        <f t="shared" si="8"/>
        <v>0</v>
      </c>
      <c r="I36" s="156"/>
      <c r="J36" s="128">
        <v>0</v>
      </c>
      <c r="K36" s="119">
        <f t="shared" si="0"/>
        <v>0</v>
      </c>
      <c r="L36" s="119">
        <f t="shared" si="9"/>
        <v>0</v>
      </c>
      <c r="M36" s="119">
        <v>0</v>
      </c>
      <c r="N36" s="119">
        <v>0</v>
      </c>
      <c r="O36" s="119">
        <f t="shared" si="10"/>
        <v>0</v>
      </c>
      <c r="P36" s="119">
        <v>0</v>
      </c>
      <c r="Q36" s="119">
        <v>0</v>
      </c>
      <c r="R36" s="119">
        <v>0</v>
      </c>
      <c r="S36" s="119">
        <f t="shared" si="1"/>
        <v>0</v>
      </c>
      <c r="T36" s="119">
        <f t="shared" si="2"/>
        <v>0</v>
      </c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</row>
    <row r="37" spans="1:74">
      <c r="A37" s="115">
        <f t="shared" si="3"/>
        <v>21</v>
      </c>
      <c r="B37" s="120"/>
      <c r="C37" s="152"/>
      <c r="D37" s="152"/>
      <c r="E37" s="117"/>
      <c r="F37" s="125">
        <v>0</v>
      </c>
      <c r="G37" s="125">
        <v>0</v>
      </c>
      <c r="H37" s="126">
        <f t="shared" si="8"/>
        <v>0</v>
      </c>
      <c r="I37" s="156"/>
      <c r="J37" s="128">
        <v>0</v>
      </c>
      <c r="K37" s="119">
        <f t="shared" si="0"/>
        <v>0</v>
      </c>
      <c r="L37" s="119">
        <f t="shared" si="9"/>
        <v>0</v>
      </c>
      <c r="M37" s="119">
        <v>0</v>
      </c>
      <c r="N37" s="119">
        <v>0</v>
      </c>
      <c r="O37" s="119">
        <f t="shared" si="10"/>
        <v>0</v>
      </c>
      <c r="P37" s="119">
        <v>0</v>
      </c>
      <c r="Q37" s="119">
        <v>0</v>
      </c>
      <c r="R37" s="119">
        <v>0</v>
      </c>
      <c r="S37" s="119">
        <f t="shared" si="1"/>
        <v>0</v>
      </c>
      <c r="T37" s="119">
        <f t="shared" si="2"/>
        <v>0</v>
      </c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</row>
    <row r="38" spans="1:74">
      <c r="A38" s="115">
        <f t="shared" si="3"/>
        <v>22</v>
      </c>
      <c r="B38" s="120"/>
      <c r="C38" s="152"/>
      <c r="D38" s="152"/>
      <c r="E38" s="117"/>
      <c r="F38" s="125">
        <v>0</v>
      </c>
      <c r="G38" s="125">
        <v>0</v>
      </c>
      <c r="H38" s="126">
        <f t="shared" si="8"/>
        <v>0</v>
      </c>
      <c r="I38" s="156"/>
      <c r="J38" s="128">
        <v>0</v>
      </c>
      <c r="K38" s="119">
        <f t="shared" si="0"/>
        <v>0</v>
      </c>
      <c r="L38" s="119">
        <f t="shared" si="9"/>
        <v>0</v>
      </c>
      <c r="M38" s="119">
        <v>0</v>
      </c>
      <c r="N38" s="119">
        <v>0</v>
      </c>
      <c r="O38" s="119">
        <f t="shared" si="10"/>
        <v>0</v>
      </c>
      <c r="P38" s="119">
        <v>0</v>
      </c>
      <c r="Q38" s="119">
        <v>0</v>
      </c>
      <c r="R38" s="119">
        <v>0</v>
      </c>
      <c r="S38" s="119">
        <f t="shared" si="1"/>
        <v>0</v>
      </c>
      <c r="T38" s="119">
        <f t="shared" si="2"/>
        <v>0</v>
      </c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</row>
    <row r="39" spans="1:74">
      <c r="A39" s="115">
        <f t="shared" si="3"/>
        <v>23</v>
      </c>
      <c r="B39" s="120"/>
      <c r="C39" s="152"/>
      <c r="D39" s="152"/>
      <c r="E39" s="117"/>
      <c r="F39" s="125">
        <v>0</v>
      </c>
      <c r="G39" s="125">
        <v>0</v>
      </c>
      <c r="H39" s="126">
        <f t="shared" si="8"/>
        <v>0</v>
      </c>
      <c r="I39" s="156"/>
      <c r="J39" s="128">
        <v>0</v>
      </c>
      <c r="K39" s="119">
        <f t="shared" si="0"/>
        <v>0</v>
      </c>
      <c r="L39" s="119">
        <f t="shared" si="9"/>
        <v>0</v>
      </c>
      <c r="M39" s="119">
        <v>0</v>
      </c>
      <c r="N39" s="119">
        <v>0</v>
      </c>
      <c r="O39" s="119">
        <f t="shared" si="10"/>
        <v>0</v>
      </c>
      <c r="P39" s="119">
        <v>0</v>
      </c>
      <c r="Q39" s="119">
        <v>0</v>
      </c>
      <c r="R39" s="119">
        <v>0</v>
      </c>
      <c r="S39" s="119">
        <f t="shared" si="1"/>
        <v>0</v>
      </c>
      <c r="T39" s="119">
        <f t="shared" si="2"/>
        <v>0</v>
      </c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</row>
    <row r="40" spans="1:74">
      <c r="A40" s="115">
        <f t="shared" si="3"/>
        <v>24</v>
      </c>
      <c r="B40" s="120"/>
      <c r="C40" s="152"/>
      <c r="D40" s="152"/>
      <c r="E40" s="117"/>
      <c r="F40" s="125">
        <v>0</v>
      </c>
      <c r="G40" s="125">
        <v>0</v>
      </c>
      <c r="H40" s="126">
        <f t="shared" si="8"/>
        <v>0</v>
      </c>
      <c r="I40" s="156"/>
      <c r="J40" s="128">
        <v>0</v>
      </c>
      <c r="K40" s="119">
        <f t="shared" si="0"/>
        <v>0</v>
      </c>
      <c r="L40" s="119">
        <f t="shared" si="9"/>
        <v>0</v>
      </c>
      <c r="M40" s="119">
        <v>0</v>
      </c>
      <c r="N40" s="119">
        <v>0</v>
      </c>
      <c r="O40" s="119">
        <f t="shared" si="10"/>
        <v>0</v>
      </c>
      <c r="P40" s="119">
        <v>0</v>
      </c>
      <c r="Q40" s="119">
        <v>0</v>
      </c>
      <c r="R40" s="119">
        <v>0</v>
      </c>
      <c r="S40" s="119">
        <f t="shared" si="1"/>
        <v>0</v>
      </c>
      <c r="T40" s="119">
        <f t="shared" si="2"/>
        <v>0</v>
      </c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  <c r="BT40" s="5"/>
      <c r="BU40" s="5"/>
      <c r="BV40" s="5"/>
    </row>
    <row r="41" spans="1:74">
      <c r="A41" s="115">
        <f t="shared" si="3"/>
        <v>25</v>
      </c>
      <c r="B41" s="120"/>
      <c r="C41" s="152"/>
      <c r="D41" s="152"/>
      <c r="E41" s="117"/>
      <c r="F41" s="125">
        <v>0</v>
      </c>
      <c r="G41" s="125">
        <v>0</v>
      </c>
      <c r="H41" s="126">
        <f t="shared" si="8"/>
        <v>0</v>
      </c>
      <c r="I41" s="156"/>
      <c r="J41" s="128">
        <v>0</v>
      </c>
      <c r="K41" s="119">
        <f t="shared" si="0"/>
        <v>0</v>
      </c>
      <c r="L41" s="119">
        <f t="shared" si="9"/>
        <v>0</v>
      </c>
      <c r="M41" s="119">
        <v>0</v>
      </c>
      <c r="N41" s="119">
        <v>0</v>
      </c>
      <c r="O41" s="119">
        <f t="shared" si="10"/>
        <v>0</v>
      </c>
      <c r="P41" s="119">
        <v>0</v>
      </c>
      <c r="Q41" s="119">
        <v>0</v>
      </c>
      <c r="R41" s="119">
        <v>0</v>
      </c>
      <c r="S41" s="119">
        <f t="shared" si="1"/>
        <v>0</v>
      </c>
      <c r="T41" s="119">
        <f t="shared" si="2"/>
        <v>0</v>
      </c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</row>
    <row r="42" spans="1:74">
      <c r="A42" s="130"/>
      <c r="B42" s="130"/>
      <c r="C42" s="130"/>
      <c r="D42" s="131" t="s">
        <v>70</v>
      </c>
      <c r="E42" s="132" t="s">
        <v>63</v>
      </c>
      <c r="F42" s="133">
        <f>SUM(F17:F41)</f>
        <v>147500</v>
      </c>
      <c r="G42" s="133">
        <f>SUM(G17:G41)</f>
        <v>0</v>
      </c>
      <c r="H42" s="133">
        <f>SUM(H17:H41)</f>
        <v>0</v>
      </c>
      <c r="I42" s="134" t="s">
        <v>63</v>
      </c>
      <c r="J42" s="133">
        <f t="shared" ref="J42:R42" si="11">SUM(J17:J41)</f>
        <v>0</v>
      </c>
      <c r="K42" s="133">
        <f t="shared" si="11"/>
        <v>147500</v>
      </c>
      <c r="L42" s="133">
        <f>SUM(L17:L41)</f>
        <v>45386</v>
      </c>
      <c r="M42" s="133">
        <f t="shared" si="11"/>
        <v>495</v>
      </c>
      <c r="N42" s="133">
        <f t="shared" si="11"/>
        <v>0</v>
      </c>
      <c r="O42" s="118">
        <f t="shared" si="11"/>
        <v>2139</v>
      </c>
      <c r="P42" s="118">
        <f t="shared" si="11"/>
        <v>374</v>
      </c>
      <c r="Q42" s="118">
        <f t="shared" si="11"/>
        <v>20669</v>
      </c>
      <c r="R42" s="118">
        <f t="shared" si="11"/>
        <v>828</v>
      </c>
      <c r="S42" s="118">
        <f>SUM(S17:S41)</f>
        <v>69891</v>
      </c>
      <c r="T42" s="118">
        <f>SUM(T17:T41)</f>
        <v>217391</v>
      </c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</row>
    <row r="43" spans="1:74" ht="12.75">
      <c r="A43" s="3" t="s">
        <v>71</v>
      </c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</row>
    <row r="44" spans="1:74" ht="12.75">
      <c r="A44" s="3" t="s">
        <v>99</v>
      </c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</row>
    <row r="45" spans="1:74" ht="12" customHeight="1">
      <c r="A45" s="3" t="s">
        <v>224</v>
      </c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</row>
    <row r="46" spans="1:74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</row>
    <row r="47" spans="1:74" ht="12" thickBot="1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5"/>
    </row>
    <row r="48" spans="1:74" ht="12.75" thickTop="1" thickBot="1">
      <c r="A48" s="1"/>
      <c r="B48" s="78" t="s">
        <v>9</v>
      </c>
      <c r="C48" s="79"/>
      <c r="D48" s="79"/>
      <c r="E48" s="79"/>
      <c r="F48" s="79"/>
      <c r="G48" s="79"/>
      <c r="H48" s="79"/>
      <c r="I48" s="79"/>
      <c r="J48" s="135"/>
      <c r="K48" s="136"/>
      <c r="L48" s="137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</row>
    <row r="49" spans="1:66" ht="12" thickTop="1">
      <c r="A49" s="1"/>
      <c r="B49" s="138" t="s">
        <v>100</v>
      </c>
      <c r="C49" s="139"/>
      <c r="D49" s="139"/>
      <c r="E49" s="139"/>
      <c r="F49" s="139"/>
      <c r="G49" s="139"/>
      <c r="H49" s="139"/>
      <c r="I49" s="139"/>
      <c r="J49" s="139"/>
      <c r="K49" s="139"/>
      <c r="L49" s="140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</row>
    <row r="50" spans="1:66">
      <c r="A50" s="1"/>
      <c r="B50" s="83" t="s">
        <v>10</v>
      </c>
      <c r="C50" s="85" t="s">
        <v>11</v>
      </c>
      <c r="D50" s="85" t="s">
        <v>12</v>
      </c>
      <c r="E50" s="85" t="s">
        <v>13</v>
      </c>
      <c r="F50" s="85" t="s">
        <v>14</v>
      </c>
      <c r="G50" s="85" t="s">
        <v>15</v>
      </c>
      <c r="H50" s="85" t="s">
        <v>16</v>
      </c>
      <c r="I50" s="85" t="s">
        <v>17</v>
      </c>
      <c r="J50" s="85" t="s">
        <v>18</v>
      </c>
      <c r="K50" s="85" t="s">
        <v>19</v>
      </c>
      <c r="L50" s="141" t="s">
        <v>20</v>
      </c>
      <c r="M50" s="21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</row>
    <row r="51" spans="1:66">
      <c r="A51" s="1"/>
      <c r="B51" s="83"/>
      <c r="C51" s="84"/>
      <c r="D51" s="85"/>
      <c r="E51" s="84"/>
      <c r="F51" s="131" t="s">
        <v>58</v>
      </c>
      <c r="G51" s="142" t="s">
        <v>78</v>
      </c>
      <c r="H51" s="143" t="s">
        <v>101</v>
      </c>
      <c r="I51" s="143" t="s">
        <v>102</v>
      </c>
      <c r="J51" s="143" t="s">
        <v>103</v>
      </c>
      <c r="K51" s="143" t="s">
        <v>104</v>
      </c>
      <c r="L51" s="144"/>
      <c r="M51" s="21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</row>
    <row r="52" spans="1:66" ht="21.75">
      <c r="A52" s="89"/>
      <c r="B52" s="90" t="s">
        <v>0</v>
      </c>
      <c r="C52" s="91"/>
      <c r="D52" s="92" t="s">
        <v>0</v>
      </c>
      <c r="E52" s="92" t="s">
        <v>105</v>
      </c>
      <c r="F52" s="145" t="s">
        <v>106</v>
      </c>
      <c r="G52" s="93"/>
      <c r="H52" s="93" t="s">
        <v>0</v>
      </c>
      <c r="I52" s="146" t="s">
        <v>107</v>
      </c>
      <c r="J52" s="93" t="s">
        <v>108</v>
      </c>
      <c r="K52" s="93" t="s">
        <v>109</v>
      </c>
      <c r="L52" s="101" t="s">
        <v>0</v>
      </c>
      <c r="M52" s="31"/>
      <c r="N52" s="31"/>
      <c r="O52" s="31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</row>
    <row r="53" spans="1:66">
      <c r="A53" s="98"/>
      <c r="B53" s="99" t="s">
        <v>31</v>
      </c>
      <c r="C53" s="93" t="s">
        <v>31</v>
      </c>
      <c r="D53" s="93" t="s">
        <v>32</v>
      </c>
      <c r="E53" s="93" t="s">
        <v>110</v>
      </c>
      <c r="F53" s="93" t="s">
        <v>110</v>
      </c>
      <c r="G53" s="93" t="s">
        <v>111</v>
      </c>
      <c r="H53" s="93" t="s">
        <v>111</v>
      </c>
      <c r="I53" s="93" t="s">
        <v>110</v>
      </c>
      <c r="J53" s="93" t="s">
        <v>110</v>
      </c>
      <c r="K53" s="93" t="s">
        <v>110</v>
      </c>
      <c r="L53" s="147" t="s">
        <v>112</v>
      </c>
      <c r="M53" s="31"/>
      <c r="N53" s="31"/>
      <c r="O53" s="31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</row>
    <row r="54" spans="1:66" ht="12" thickBot="1">
      <c r="A54" s="104" t="s">
        <v>44</v>
      </c>
      <c r="B54" s="105" t="s">
        <v>45</v>
      </c>
      <c r="C54" s="106" t="s">
        <v>46</v>
      </c>
      <c r="D54" s="106" t="s">
        <v>47</v>
      </c>
      <c r="E54" s="106"/>
      <c r="F54" s="148" t="s">
        <v>113</v>
      </c>
      <c r="G54" s="148" t="s">
        <v>113</v>
      </c>
      <c r="H54" s="148" t="s">
        <v>114</v>
      </c>
      <c r="I54" s="148" t="s">
        <v>115</v>
      </c>
      <c r="J54" s="148" t="s">
        <v>115</v>
      </c>
      <c r="K54" s="148" t="s">
        <v>116</v>
      </c>
      <c r="L54" s="111" t="s">
        <v>54</v>
      </c>
      <c r="M54" s="31"/>
      <c r="N54" s="31"/>
      <c r="O54" s="31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</row>
    <row r="55" spans="1:66" ht="22.5" thickTop="1">
      <c r="A55" s="115">
        <v>1</v>
      </c>
      <c r="B55" s="149" t="str">
        <f t="shared" ref="B55:D70" si="12">+B17</f>
        <v>----</v>
      </c>
      <c r="C55" s="151" t="str">
        <f t="shared" si="12"/>
        <v>Special Assistant (Guam State Clearinghouse Director)</v>
      </c>
      <c r="D55" s="151" t="str">
        <f t="shared" si="12"/>
        <v>Stephanie G. Flores</v>
      </c>
      <c r="E55" s="150">
        <v>0</v>
      </c>
      <c r="F55" s="150">
        <v>0</v>
      </c>
      <c r="G55" s="150">
        <v>0</v>
      </c>
      <c r="H55" s="150">
        <v>0</v>
      </c>
      <c r="I55" s="150">
        <v>0</v>
      </c>
      <c r="J55" s="150">
        <v>0</v>
      </c>
      <c r="K55" s="150">
        <v>0</v>
      </c>
      <c r="L55" s="118">
        <f>+E55+F55+G55+H55+I55+J55+K55</f>
        <v>0</v>
      </c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</row>
    <row r="56" spans="1:66">
      <c r="A56" s="115">
        <f t="shared" ref="A56:A72" si="13">A55+1</f>
        <v>2</v>
      </c>
      <c r="B56" s="149" t="str">
        <f t="shared" si="12"/>
        <v>----</v>
      </c>
      <c r="C56" s="149" t="str">
        <f t="shared" si="12"/>
        <v>Staff Assistant</v>
      </c>
      <c r="D56" s="149" t="str">
        <f t="shared" si="12"/>
        <v>Florentina A. Terlaje</v>
      </c>
      <c r="E56" s="125">
        <v>0</v>
      </c>
      <c r="F56" s="125">
        <v>0</v>
      </c>
      <c r="G56" s="125">
        <v>0</v>
      </c>
      <c r="H56" s="125">
        <v>0</v>
      </c>
      <c r="I56" s="125">
        <v>0</v>
      </c>
      <c r="J56" s="128">
        <v>0</v>
      </c>
      <c r="K56" s="128">
        <v>0</v>
      </c>
      <c r="L56" s="119">
        <f t="shared" ref="L56:L79" si="14">+E56+F56+G56+H56+I56+J56+K56</f>
        <v>0</v>
      </c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</row>
    <row r="57" spans="1:66">
      <c r="A57" s="115">
        <f t="shared" si="13"/>
        <v>3</v>
      </c>
      <c r="B57" s="149" t="str">
        <f t="shared" si="12"/>
        <v>----</v>
      </c>
      <c r="C57" s="149">
        <f t="shared" si="12"/>
        <v>0</v>
      </c>
      <c r="D57" s="149">
        <f t="shared" si="12"/>
        <v>0</v>
      </c>
      <c r="E57" s="125">
        <v>0</v>
      </c>
      <c r="F57" s="125">
        <v>0</v>
      </c>
      <c r="G57" s="125">
        <v>0</v>
      </c>
      <c r="H57" s="125">
        <v>0</v>
      </c>
      <c r="I57" s="125">
        <v>0</v>
      </c>
      <c r="J57" s="128">
        <v>0</v>
      </c>
      <c r="K57" s="128">
        <v>0</v>
      </c>
      <c r="L57" s="119">
        <f t="shared" si="14"/>
        <v>0</v>
      </c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</row>
    <row r="58" spans="1:66">
      <c r="A58" s="115">
        <f t="shared" si="13"/>
        <v>4</v>
      </c>
      <c r="B58" s="149">
        <f t="shared" si="12"/>
        <v>0</v>
      </c>
      <c r="C58" s="149">
        <f t="shared" si="12"/>
        <v>0</v>
      </c>
      <c r="D58" s="149">
        <f t="shared" si="12"/>
        <v>0</v>
      </c>
      <c r="E58" s="125">
        <v>0</v>
      </c>
      <c r="F58" s="125">
        <v>0</v>
      </c>
      <c r="G58" s="125">
        <v>0</v>
      </c>
      <c r="H58" s="125">
        <v>0</v>
      </c>
      <c r="I58" s="125">
        <v>0</v>
      </c>
      <c r="J58" s="128">
        <v>0</v>
      </c>
      <c r="K58" s="128">
        <v>0</v>
      </c>
      <c r="L58" s="119">
        <f t="shared" si="14"/>
        <v>0</v>
      </c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</row>
    <row r="59" spans="1:66">
      <c r="A59" s="115">
        <f t="shared" si="13"/>
        <v>5</v>
      </c>
      <c r="B59" s="149">
        <f t="shared" si="12"/>
        <v>0</v>
      </c>
      <c r="C59" s="149">
        <f t="shared" si="12"/>
        <v>0</v>
      </c>
      <c r="D59" s="149">
        <f t="shared" si="12"/>
        <v>0</v>
      </c>
      <c r="E59" s="125">
        <v>0</v>
      </c>
      <c r="F59" s="125">
        <v>0</v>
      </c>
      <c r="G59" s="125">
        <v>0</v>
      </c>
      <c r="H59" s="125">
        <v>0</v>
      </c>
      <c r="I59" s="125">
        <v>0</v>
      </c>
      <c r="J59" s="128">
        <v>0</v>
      </c>
      <c r="K59" s="128">
        <v>0</v>
      </c>
      <c r="L59" s="119">
        <f t="shared" si="14"/>
        <v>0</v>
      </c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</row>
    <row r="60" spans="1:66">
      <c r="A60" s="115">
        <f t="shared" si="13"/>
        <v>6</v>
      </c>
      <c r="B60" s="149">
        <f t="shared" si="12"/>
        <v>0</v>
      </c>
      <c r="C60" s="149">
        <f t="shared" si="12"/>
        <v>0</v>
      </c>
      <c r="D60" s="149">
        <f t="shared" si="12"/>
        <v>0</v>
      </c>
      <c r="E60" s="125">
        <v>0</v>
      </c>
      <c r="F60" s="125">
        <v>0</v>
      </c>
      <c r="G60" s="125">
        <v>0</v>
      </c>
      <c r="H60" s="125">
        <v>0</v>
      </c>
      <c r="I60" s="125">
        <v>0</v>
      </c>
      <c r="J60" s="128">
        <v>0</v>
      </c>
      <c r="K60" s="128">
        <v>0</v>
      </c>
      <c r="L60" s="119">
        <f t="shared" si="14"/>
        <v>0</v>
      </c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</row>
    <row r="61" spans="1:66">
      <c r="A61" s="115">
        <f t="shared" si="13"/>
        <v>7</v>
      </c>
      <c r="B61" s="149">
        <f t="shared" si="12"/>
        <v>0</v>
      </c>
      <c r="C61" s="149">
        <f t="shared" si="12"/>
        <v>0</v>
      </c>
      <c r="D61" s="149">
        <f t="shared" si="12"/>
        <v>0</v>
      </c>
      <c r="E61" s="125">
        <v>0</v>
      </c>
      <c r="F61" s="125">
        <v>0</v>
      </c>
      <c r="G61" s="125">
        <v>0</v>
      </c>
      <c r="H61" s="125">
        <v>0</v>
      </c>
      <c r="I61" s="125">
        <v>0</v>
      </c>
      <c r="J61" s="128">
        <v>0</v>
      </c>
      <c r="K61" s="128">
        <v>0</v>
      </c>
      <c r="L61" s="119">
        <f t="shared" si="14"/>
        <v>0</v>
      </c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</row>
    <row r="62" spans="1:66">
      <c r="A62" s="115">
        <f t="shared" si="13"/>
        <v>8</v>
      </c>
      <c r="B62" s="149">
        <f t="shared" si="12"/>
        <v>0</v>
      </c>
      <c r="C62" s="149">
        <f t="shared" si="12"/>
        <v>0</v>
      </c>
      <c r="D62" s="149">
        <f t="shared" si="12"/>
        <v>0</v>
      </c>
      <c r="E62" s="125">
        <v>0</v>
      </c>
      <c r="F62" s="125">
        <v>0</v>
      </c>
      <c r="G62" s="125">
        <v>0</v>
      </c>
      <c r="H62" s="125">
        <v>0</v>
      </c>
      <c r="I62" s="125">
        <v>0</v>
      </c>
      <c r="J62" s="128">
        <v>0</v>
      </c>
      <c r="K62" s="128">
        <v>0</v>
      </c>
      <c r="L62" s="119">
        <f t="shared" si="14"/>
        <v>0</v>
      </c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</row>
    <row r="63" spans="1:66">
      <c r="A63" s="115">
        <f t="shared" si="13"/>
        <v>9</v>
      </c>
      <c r="B63" s="149">
        <f t="shared" si="12"/>
        <v>0</v>
      </c>
      <c r="C63" s="149">
        <f t="shared" si="12"/>
        <v>0</v>
      </c>
      <c r="D63" s="149">
        <f t="shared" si="12"/>
        <v>0</v>
      </c>
      <c r="E63" s="125">
        <v>0</v>
      </c>
      <c r="F63" s="125">
        <v>0</v>
      </c>
      <c r="G63" s="125">
        <v>0</v>
      </c>
      <c r="H63" s="125">
        <v>0</v>
      </c>
      <c r="I63" s="125">
        <v>0</v>
      </c>
      <c r="J63" s="128">
        <v>0</v>
      </c>
      <c r="K63" s="128">
        <v>0</v>
      </c>
      <c r="L63" s="119">
        <f t="shared" si="14"/>
        <v>0</v>
      </c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</row>
    <row r="64" spans="1:66">
      <c r="A64" s="115">
        <f t="shared" si="13"/>
        <v>10</v>
      </c>
      <c r="B64" s="149">
        <f t="shared" si="12"/>
        <v>0</v>
      </c>
      <c r="C64" s="149">
        <f t="shared" si="12"/>
        <v>0</v>
      </c>
      <c r="D64" s="149">
        <f t="shared" si="12"/>
        <v>0</v>
      </c>
      <c r="E64" s="125">
        <v>0</v>
      </c>
      <c r="F64" s="125">
        <v>0</v>
      </c>
      <c r="G64" s="125">
        <v>0</v>
      </c>
      <c r="H64" s="125">
        <v>0</v>
      </c>
      <c r="I64" s="125">
        <v>0</v>
      </c>
      <c r="J64" s="128">
        <v>0</v>
      </c>
      <c r="K64" s="128">
        <v>0</v>
      </c>
      <c r="L64" s="119">
        <f t="shared" si="14"/>
        <v>0</v>
      </c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</row>
    <row r="65" spans="1:66">
      <c r="A65" s="115">
        <f t="shared" si="13"/>
        <v>11</v>
      </c>
      <c r="B65" s="149">
        <f t="shared" si="12"/>
        <v>0</v>
      </c>
      <c r="C65" s="149">
        <f t="shared" si="12"/>
        <v>0</v>
      </c>
      <c r="D65" s="149">
        <f t="shared" si="12"/>
        <v>0</v>
      </c>
      <c r="E65" s="125">
        <v>0</v>
      </c>
      <c r="F65" s="125">
        <v>0</v>
      </c>
      <c r="G65" s="125">
        <v>0</v>
      </c>
      <c r="H65" s="125">
        <v>0</v>
      </c>
      <c r="I65" s="125">
        <v>0</v>
      </c>
      <c r="J65" s="128">
        <v>0</v>
      </c>
      <c r="K65" s="128">
        <v>0</v>
      </c>
      <c r="L65" s="119">
        <f t="shared" si="14"/>
        <v>0</v>
      </c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</row>
    <row r="66" spans="1:66">
      <c r="A66" s="115">
        <f t="shared" si="13"/>
        <v>12</v>
      </c>
      <c r="B66" s="149">
        <f t="shared" si="12"/>
        <v>0</v>
      </c>
      <c r="C66" s="149">
        <f t="shared" si="12"/>
        <v>0</v>
      </c>
      <c r="D66" s="149">
        <f t="shared" si="12"/>
        <v>0</v>
      </c>
      <c r="E66" s="125">
        <v>0</v>
      </c>
      <c r="F66" s="125">
        <v>0</v>
      </c>
      <c r="G66" s="125">
        <v>0</v>
      </c>
      <c r="H66" s="125">
        <v>0</v>
      </c>
      <c r="I66" s="125">
        <v>0</v>
      </c>
      <c r="J66" s="128">
        <v>0</v>
      </c>
      <c r="K66" s="128">
        <v>0</v>
      </c>
      <c r="L66" s="119">
        <f t="shared" si="14"/>
        <v>0</v>
      </c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</row>
    <row r="67" spans="1:66">
      <c r="A67" s="115">
        <f t="shared" si="13"/>
        <v>13</v>
      </c>
      <c r="B67" s="149">
        <f t="shared" si="12"/>
        <v>0</v>
      </c>
      <c r="C67" s="149">
        <f t="shared" si="12"/>
        <v>0</v>
      </c>
      <c r="D67" s="149">
        <f t="shared" si="12"/>
        <v>0</v>
      </c>
      <c r="E67" s="125">
        <v>0</v>
      </c>
      <c r="F67" s="125">
        <v>0</v>
      </c>
      <c r="G67" s="125">
        <v>0</v>
      </c>
      <c r="H67" s="125">
        <v>0</v>
      </c>
      <c r="I67" s="125">
        <v>0</v>
      </c>
      <c r="J67" s="128">
        <v>0</v>
      </c>
      <c r="K67" s="128">
        <v>0</v>
      </c>
      <c r="L67" s="119">
        <f t="shared" si="14"/>
        <v>0</v>
      </c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</row>
    <row r="68" spans="1:66">
      <c r="A68" s="115">
        <f t="shared" si="13"/>
        <v>14</v>
      </c>
      <c r="B68" s="149">
        <f t="shared" si="12"/>
        <v>0</v>
      </c>
      <c r="C68" s="149">
        <f t="shared" si="12"/>
        <v>0</v>
      </c>
      <c r="D68" s="149">
        <f t="shared" si="12"/>
        <v>0</v>
      </c>
      <c r="E68" s="125">
        <v>0</v>
      </c>
      <c r="F68" s="125">
        <v>0</v>
      </c>
      <c r="G68" s="125">
        <v>0</v>
      </c>
      <c r="H68" s="125">
        <v>0</v>
      </c>
      <c r="I68" s="125">
        <v>0</v>
      </c>
      <c r="J68" s="128">
        <v>0</v>
      </c>
      <c r="K68" s="128">
        <v>0</v>
      </c>
      <c r="L68" s="119">
        <f t="shared" si="14"/>
        <v>0</v>
      </c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</row>
    <row r="69" spans="1:66">
      <c r="A69" s="115">
        <f t="shared" si="13"/>
        <v>15</v>
      </c>
      <c r="B69" s="149">
        <f t="shared" si="12"/>
        <v>0</v>
      </c>
      <c r="C69" s="149">
        <f t="shared" si="12"/>
        <v>0</v>
      </c>
      <c r="D69" s="149">
        <f t="shared" si="12"/>
        <v>0</v>
      </c>
      <c r="E69" s="125">
        <v>0</v>
      </c>
      <c r="F69" s="125">
        <v>0</v>
      </c>
      <c r="G69" s="125">
        <v>0</v>
      </c>
      <c r="H69" s="125">
        <v>0</v>
      </c>
      <c r="I69" s="125">
        <v>0</v>
      </c>
      <c r="J69" s="128">
        <v>0</v>
      </c>
      <c r="K69" s="128">
        <v>0</v>
      </c>
      <c r="L69" s="119">
        <f t="shared" si="14"/>
        <v>0</v>
      </c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</row>
    <row r="70" spans="1:66">
      <c r="A70" s="115">
        <f t="shared" si="13"/>
        <v>16</v>
      </c>
      <c r="B70" s="149">
        <f t="shared" si="12"/>
        <v>0</v>
      </c>
      <c r="C70" s="149">
        <f t="shared" si="12"/>
        <v>0</v>
      </c>
      <c r="D70" s="149">
        <f t="shared" si="12"/>
        <v>0</v>
      </c>
      <c r="E70" s="125">
        <v>0</v>
      </c>
      <c r="F70" s="125">
        <v>0</v>
      </c>
      <c r="G70" s="125">
        <v>0</v>
      </c>
      <c r="H70" s="125">
        <v>0</v>
      </c>
      <c r="I70" s="125">
        <v>0</v>
      </c>
      <c r="J70" s="128">
        <v>0</v>
      </c>
      <c r="K70" s="128">
        <v>0</v>
      </c>
      <c r="L70" s="119">
        <f t="shared" si="14"/>
        <v>0</v>
      </c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</row>
    <row r="71" spans="1:66">
      <c r="A71" s="115">
        <f t="shared" si="13"/>
        <v>17</v>
      </c>
      <c r="B71" s="149">
        <f t="shared" ref="B71:D79" si="15">+B33</f>
        <v>0</v>
      </c>
      <c r="C71" s="149">
        <f t="shared" si="15"/>
        <v>0</v>
      </c>
      <c r="D71" s="149">
        <f t="shared" si="15"/>
        <v>0</v>
      </c>
      <c r="E71" s="125">
        <v>0</v>
      </c>
      <c r="F71" s="125">
        <v>0</v>
      </c>
      <c r="G71" s="125">
        <v>0</v>
      </c>
      <c r="H71" s="125">
        <v>0</v>
      </c>
      <c r="I71" s="125">
        <v>0</v>
      </c>
      <c r="J71" s="128">
        <v>0</v>
      </c>
      <c r="K71" s="128">
        <v>0</v>
      </c>
      <c r="L71" s="119">
        <f t="shared" si="14"/>
        <v>0</v>
      </c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</row>
    <row r="72" spans="1:66">
      <c r="A72" s="115">
        <f t="shared" si="13"/>
        <v>18</v>
      </c>
      <c r="B72" s="149">
        <f t="shared" si="15"/>
        <v>0</v>
      </c>
      <c r="C72" s="149">
        <f t="shared" si="15"/>
        <v>0</v>
      </c>
      <c r="D72" s="149">
        <f t="shared" si="15"/>
        <v>0</v>
      </c>
      <c r="E72" s="125">
        <v>0</v>
      </c>
      <c r="F72" s="125">
        <v>0</v>
      </c>
      <c r="G72" s="125">
        <v>0</v>
      </c>
      <c r="H72" s="125">
        <v>0</v>
      </c>
      <c r="I72" s="125">
        <v>0</v>
      </c>
      <c r="J72" s="128">
        <v>0</v>
      </c>
      <c r="K72" s="128">
        <v>0</v>
      </c>
      <c r="L72" s="119">
        <f t="shared" si="14"/>
        <v>0</v>
      </c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</row>
    <row r="73" spans="1:66">
      <c r="A73" s="115">
        <v>19</v>
      </c>
      <c r="B73" s="149">
        <f t="shared" si="15"/>
        <v>0</v>
      </c>
      <c r="C73" s="149">
        <f t="shared" si="15"/>
        <v>0</v>
      </c>
      <c r="D73" s="149">
        <f t="shared" si="15"/>
        <v>0</v>
      </c>
      <c r="E73" s="125">
        <v>0</v>
      </c>
      <c r="F73" s="125">
        <v>0</v>
      </c>
      <c r="G73" s="125">
        <v>0</v>
      </c>
      <c r="H73" s="125">
        <v>0</v>
      </c>
      <c r="I73" s="125">
        <v>0</v>
      </c>
      <c r="J73" s="128">
        <v>0</v>
      </c>
      <c r="K73" s="128">
        <v>0</v>
      </c>
      <c r="L73" s="119">
        <f t="shared" si="14"/>
        <v>0</v>
      </c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</row>
    <row r="74" spans="1:66">
      <c r="A74" s="115">
        <v>20</v>
      </c>
      <c r="B74" s="149">
        <f t="shared" si="15"/>
        <v>0</v>
      </c>
      <c r="C74" s="149">
        <f t="shared" si="15"/>
        <v>0</v>
      </c>
      <c r="D74" s="149">
        <f t="shared" si="15"/>
        <v>0</v>
      </c>
      <c r="E74" s="125">
        <v>0</v>
      </c>
      <c r="F74" s="125">
        <v>0</v>
      </c>
      <c r="G74" s="125">
        <v>0</v>
      </c>
      <c r="H74" s="125">
        <v>0</v>
      </c>
      <c r="I74" s="125">
        <v>0</v>
      </c>
      <c r="J74" s="128">
        <v>0</v>
      </c>
      <c r="K74" s="128">
        <v>0</v>
      </c>
      <c r="L74" s="119">
        <f t="shared" si="14"/>
        <v>0</v>
      </c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</row>
    <row r="75" spans="1:66">
      <c r="A75" s="115">
        <v>21</v>
      </c>
      <c r="B75" s="149">
        <f t="shared" si="15"/>
        <v>0</v>
      </c>
      <c r="C75" s="149">
        <f t="shared" si="15"/>
        <v>0</v>
      </c>
      <c r="D75" s="149">
        <f t="shared" si="15"/>
        <v>0</v>
      </c>
      <c r="E75" s="125">
        <v>0</v>
      </c>
      <c r="F75" s="125">
        <v>0</v>
      </c>
      <c r="G75" s="125">
        <v>0</v>
      </c>
      <c r="H75" s="125">
        <v>0</v>
      </c>
      <c r="I75" s="125">
        <v>0</v>
      </c>
      <c r="J75" s="128">
        <v>0</v>
      </c>
      <c r="K75" s="128">
        <v>0</v>
      </c>
      <c r="L75" s="119">
        <f t="shared" si="14"/>
        <v>0</v>
      </c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</row>
    <row r="76" spans="1:66">
      <c r="A76" s="115">
        <v>22</v>
      </c>
      <c r="B76" s="149">
        <f t="shared" si="15"/>
        <v>0</v>
      </c>
      <c r="C76" s="149">
        <f t="shared" si="15"/>
        <v>0</v>
      </c>
      <c r="D76" s="149">
        <f t="shared" si="15"/>
        <v>0</v>
      </c>
      <c r="E76" s="125">
        <v>0</v>
      </c>
      <c r="F76" s="125">
        <v>0</v>
      </c>
      <c r="G76" s="125">
        <v>0</v>
      </c>
      <c r="H76" s="125">
        <v>0</v>
      </c>
      <c r="I76" s="125">
        <v>0</v>
      </c>
      <c r="J76" s="128">
        <v>0</v>
      </c>
      <c r="K76" s="128">
        <v>0</v>
      </c>
      <c r="L76" s="119">
        <f t="shared" si="14"/>
        <v>0</v>
      </c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</row>
    <row r="77" spans="1:66">
      <c r="A77" s="115">
        <v>23</v>
      </c>
      <c r="B77" s="149">
        <f t="shared" si="15"/>
        <v>0</v>
      </c>
      <c r="C77" s="149">
        <f t="shared" si="15"/>
        <v>0</v>
      </c>
      <c r="D77" s="149">
        <f t="shared" si="15"/>
        <v>0</v>
      </c>
      <c r="E77" s="125">
        <v>0</v>
      </c>
      <c r="F77" s="125">
        <v>0</v>
      </c>
      <c r="G77" s="125">
        <v>0</v>
      </c>
      <c r="H77" s="125">
        <v>0</v>
      </c>
      <c r="I77" s="125">
        <v>0</v>
      </c>
      <c r="J77" s="128">
        <v>0</v>
      </c>
      <c r="K77" s="128">
        <v>0</v>
      </c>
      <c r="L77" s="119">
        <f t="shared" si="14"/>
        <v>0</v>
      </c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</row>
    <row r="78" spans="1:66">
      <c r="A78" s="115">
        <v>24</v>
      </c>
      <c r="B78" s="149">
        <f t="shared" si="15"/>
        <v>0</v>
      </c>
      <c r="C78" s="149">
        <f t="shared" si="15"/>
        <v>0</v>
      </c>
      <c r="D78" s="149">
        <f t="shared" si="15"/>
        <v>0</v>
      </c>
      <c r="E78" s="125">
        <v>0</v>
      </c>
      <c r="F78" s="125">
        <v>0</v>
      </c>
      <c r="G78" s="125">
        <v>0</v>
      </c>
      <c r="H78" s="125">
        <v>0</v>
      </c>
      <c r="I78" s="125">
        <v>0</v>
      </c>
      <c r="J78" s="128">
        <v>0</v>
      </c>
      <c r="K78" s="128">
        <v>0</v>
      </c>
      <c r="L78" s="119">
        <f t="shared" si="14"/>
        <v>0</v>
      </c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</row>
    <row r="79" spans="1:66">
      <c r="A79" s="115">
        <v>25</v>
      </c>
      <c r="B79" s="149">
        <f t="shared" si="15"/>
        <v>0</v>
      </c>
      <c r="C79" s="149">
        <f t="shared" si="15"/>
        <v>0</v>
      </c>
      <c r="D79" s="149">
        <f t="shared" si="15"/>
        <v>0</v>
      </c>
      <c r="E79" s="125">
        <v>0</v>
      </c>
      <c r="F79" s="125">
        <v>0</v>
      </c>
      <c r="G79" s="125">
        <v>0</v>
      </c>
      <c r="H79" s="125">
        <v>0</v>
      </c>
      <c r="I79" s="125">
        <v>0</v>
      </c>
      <c r="J79" s="128">
        <v>0</v>
      </c>
      <c r="K79" s="128">
        <v>0</v>
      </c>
      <c r="L79" s="119">
        <f t="shared" si="14"/>
        <v>0</v>
      </c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</row>
    <row r="80" spans="1:66">
      <c r="A80" s="130"/>
      <c r="B80" s="130"/>
      <c r="C80" s="130"/>
      <c r="D80" s="131" t="s">
        <v>70</v>
      </c>
      <c r="E80" s="133">
        <f t="shared" ref="E80:L80" si="16">SUM(E55:E79)</f>
        <v>0</v>
      </c>
      <c r="F80" s="133">
        <f t="shared" si="16"/>
        <v>0</v>
      </c>
      <c r="G80" s="133">
        <f t="shared" si="16"/>
        <v>0</v>
      </c>
      <c r="H80" s="133">
        <f t="shared" si="16"/>
        <v>0</v>
      </c>
      <c r="I80" s="133">
        <f t="shared" si="16"/>
        <v>0</v>
      </c>
      <c r="J80" s="133">
        <f t="shared" si="16"/>
        <v>0</v>
      </c>
      <c r="K80" s="133">
        <f t="shared" si="16"/>
        <v>0</v>
      </c>
      <c r="L80" s="133">
        <f t="shared" si="16"/>
        <v>0</v>
      </c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</row>
    <row r="81" spans="1:56">
      <c r="A81" s="1" t="s">
        <v>58</v>
      </c>
      <c r="B81" s="1" t="s">
        <v>117</v>
      </c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</row>
    <row r="82" spans="1:56">
      <c r="A82" s="1" t="s">
        <v>78</v>
      </c>
      <c r="B82" s="1" t="s">
        <v>118</v>
      </c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</row>
    <row r="83" spans="1:56">
      <c r="A83" s="1" t="s">
        <v>101</v>
      </c>
      <c r="B83" s="1" t="s">
        <v>119</v>
      </c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</row>
    <row r="84" spans="1:56">
      <c r="A84" s="1" t="s">
        <v>102</v>
      </c>
      <c r="B84" s="1" t="s">
        <v>120</v>
      </c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</row>
    <row r="85" spans="1:56">
      <c r="A85" s="1" t="s">
        <v>103</v>
      </c>
      <c r="B85" s="1" t="s">
        <v>121</v>
      </c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</row>
    <row r="86" spans="1:56">
      <c r="A86" s="1" t="s">
        <v>104</v>
      </c>
      <c r="B86" s="1" t="s">
        <v>122</v>
      </c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</row>
    <row r="87" spans="1:56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</row>
    <row r="88" spans="1:56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</row>
    <row r="89" spans="1:56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</row>
    <row r="90" spans="1:56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</row>
    <row r="91" spans="1:56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</row>
    <row r="92" spans="1:56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</row>
    <row r="93" spans="1:56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</row>
    <row r="94" spans="1:56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</row>
    <row r="95" spans="1:56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</row>
    <row r="96" spans="1:56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</row>
    <row r="97" spans="1:56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</row>
    <row r="98" spans="1:56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</row>
    <row r="99" spans="1:56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</row>
    <row r="100" spans="1:56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</row>
    <row r="101" spans="1:56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</row>
    <row r="102" spans="1:56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</row>
    <row r="103" spans="1:56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</row>
    <row r="104" spans="1:56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</row>
    <row r="105" spans="1:56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</row>
    <row r="106" spans="1:56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</row>
    <row r="107" spans="1:56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</row>
    <row r="108" spans="1:56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</row>
    <row r="109" spans="1:56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</row>
    <row r="110" spans="1:56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</row>
    <row r="111" spans="1:56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</row>
    <row r="112" spans="1:56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</row>
    <row r="113" spans="1:27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</row>
    <row r="114" spans="1:27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</row>
    <row r="115" spans="1:27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</row>
    <row r="116" spans="1:27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</row>
    <row r="117" spans="1:27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</row>
    <row r="118" spans="1:27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</row>
    <row r="119" spans="1:27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</row>
    <row r="120" spans="1:27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</row>
  </sheetData>
  <mergeCells count="1">
    <mergeCell ref="I14:J15"/>
  </mergeCells>
  <printOptions horizontalCentered="1"/>
  <pageMargins left="0.23622047244094491" right="0.23622047244094491" top="0.9055118110236221" bottom="0.23622047244094491" header="0.31496062992125984" footer="0.31496062992125984"/>
  <pageSetup paperSize="5" scale="79" fitToWidth="0" fitToHeight="0" orientation="landscape" r:id="rId1"/>
  <headerFooter>
    <oddHeader xml:space="preserve">&amp;C&amp;"Times New Roman,Bold"&amp;14Government of Guam
Fiscal Year 2025
Agency Staffing Pattern
(CURRENT)&amp;R&amp;"Times New Roman,Bold"[BBMR BD-1]           </oddHeader>
  </headerFooter>
  <rowBreaks count="1" manualBreakCount="1">
    <brk id="4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SUMMARY - (Current)</vt:lpstr>
      <vt:lpstr>(Current) - ED (1)</vt:lpstr>
      <vt:lpstr>(Current) - ED (2)</vt:lpstr>
      <vt:lpstr>(Current) - ED (3)</vt:lpstr>
      <vt:lpstr>(Current) - GLO</vt:lpstr>
      <vt:lpstr>(Current) - GH</vt:lpstr>
      <vt:lpstr>(Current) - Lt. Gov.</vt:lpstr>
      <vt:lpstr>(Current) - GSC</vt:lpstr>
      <vt:lpstr>'(Current) - ED (3)'!Print_Area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Joaquin A. Guerrero II</dc:creator>
  <cp:lastModifiedBy>DebraJean Cruz</cp:lastModifiedBy>
  <cp:lastPrinted>2025-10-01T03:26:50Z</cp:lastPrinted>
  <dcterms:created xsi:type="dcterms:W3CDTF">2020-07-07T04:48:15Z</dcterms:created>
  <dcterms:modified xsi:type="dcterms:W3CDTF">2025-10-01T04:17:57Z</dcterms:modified>
</cp:coreProperties>
</file>