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brajean.cruz\Desktop\QRTLY STAFFING\FY2025 4th QTR Staffing Pattern\"/>
    </mc:Choice>
  </mc:AlternateContent>
  <xr:revisionPtr revIDLastSave="0" documentId="13_ncr:1_{3F5CAEFA-0ED0-40FB-BE06-003A5185E457}" xr6:coauthVersionLast="47" xr6:coauthVersionMax="47" xr10:uidLastSave="{00000000-0000-0000-0000-000000000000}"/>
  <bookViews>
    <workbookView xWindow="1515" yWindow="1515" windowWidth="34050" windowHeight="18825" tabRatio="814" xr2:uid="{00000000-000D-0000-FFFF-FFFF00000000}"/>
  </bookViews>
  <sheets>
    <sheet name="GSC " sheetId="238" r:id="rId1"/>
    <sheet name="L&amp;W CONSERVATION" sheetId="243" r:id="rId2"/>
    <sheet name="GCO-FPO" sheetId="232" r:id="rId3"/>
    <sheet name="DHAPP" sheetId="233" r:id="rId4"/>
    <sheet name="CDLO" sheetId="95" r:id="rId5"/>
    <sheet name="INFRSTRC POLICY" sheetId="239" r:id="rId6"/>
    <sheet name="BROADBAND" sheetId="240" r:id="rId7"/>
    <sheet name="AFFORDABLE CONNECTIVITY" sheetId="24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243" l="1"/>
  <c r="K21" i="243" s="1"/>
  <c r="O22" i="238"/>
  <c r="L22" i="238"/>
  <c r="S22" i="238" s="1"/>
  <c r="T22" i="238" s="1"/>
  <c r="H22" i="238"/>
  <c r="K80" i="243"/>
  <c r="J80" i="243"/>
  <c r="I80" i="243"/>
  <c r="H80" i="243"/>
  <c r="G80" i="243"/>
  <c r="F80" i="243"/>
  <c r="E80" i="243"/>
  <c r="L79" i="243"/>
  <c r="L78" i="243"/>
  <c r="L77" i="243"/>
  <c r="L76" i="243"/>
  <c r="L75" i="243"/>
  <c r="L74" i="243"/>
  <c r="L73" i="243"/>
  <c r="L72" i="243"/>
  <c r="L71" i="243"/>
  <c r="L70" i="243"/>
  <c r="L69" i="243"/>
  <c r="L68" i="243"/>
  <c r="L67" i="243"/>
  <c r="L66" i="243"/>
  <c r="L65" i="243"/>
  <c r="L64" i="243"/>
  <c r="L63" i="243"/>
  <c r="L62" i="243"/>
  <c r="L61" i="243"/>
  <c r="L60" i="243"/>
  <c r="L59" i="243"/>
  <c r="L58" i="243"/>
  <c r="D58" i="243"/>
  <c r="C58" i="243"/>
  <c r="B58" i="243"/>
  <c r="L57" i="243"/>
  <c r="H22" i="243" s="1"/>
  <c r="K22" i="243" s="1"/>
  <c r="D57" i="243"/>
  <c r="C57" i="243"/>
  <c r="B57" i="243"/>
  <c r="L56" i="243"/>
  <c r="D56" i="243"/>
  <c r="C56" i="243"/>
  <c r="B56" i="243"/>
  <c r="A56" i="243"/>
  <c r="A57" i="243" s="1"/>
  <c r="A58" i="243" s="1"/>
  <c r="L55" i="243"/>
  <c r="L80" i="243" s="1"/>
  <c r="B55" i="243"/>
  <c r="R42" i="243"/>
  <c r="Q42" i="243"/>
  <c r="P42" i="243"/>
  <c r="N42" i="243"/>
  <c r="M42" i="243"/>
  <c r="J42" i="243"/>
  <c r="G42" i="243"/>
  <c r="F42" i="243"/>
  <c r="H23" i="243"/>
  <c r="K23" i="243" s="1"/>
  <c r="A22" i="243"/>
  <c r="T23" i="240"/>
  <c r="S23" i="240"/>
  <c r="O23" i="240"/>
  <c r="L23" i="240"/>
  <c r="O22" i="240"/>
  <c r="L22" i="240"/>
  <c r="S22" i="240" s="1"/>
  <c r="T22" i="240" s="1"/>
  <c r="H24" i="95"/>
  <c r="K24" i="95" s="1"/>
  <c r="O21" i="243" l="1"/>
  <c r="L21" i="243"/>
  <c r="S21" i="243" s="1"/>
  <c r="T21" i="243" s="1"/>
  <c r="H42" i="243"/>
  <c r="L22" i="243"/>
  <c r="O22" i="243"/>
  <c r="O23" i="243"/>
  <c r="L23" i="243"/>
  <c r="S23" i="243" s="1"/>
  <c r="T23" i="243" s="1"/>
  <c r="O24" i="95"/>
  <c r="L24" i="95"/>
  <c r="S24" i="95" s="1"/>
  <c r="T24" i="95" s="1"/>
  <c r="H21" i="239"/>
  <c r="K21" i="239" s="1"/>
  <c r="H20" i="239"/>
  <c r="K20" i="239" s="1"/>
  <c r="S22" i="243" l="1"/>
  <c r="T22" i="243" s="1"/>
  <c r="K42" i="243"/>
  <c r="O42" i="243"/>
  <c r="O21" i="239"/>
  <c r="L21" i="239"/>
  <c r="S21" i="239" s="1"/>
  <c r="T21" i="239" s="1"/>
  <c r="O20" i="239"/>
  <c r="L20" i="239"/>
  <c r="S20" i="239" s="1"/>
  <c r="T20" i="239" s="1"/>
  <c r="L42" i="243" l="1"/>
  <c r="H20" i="232"/>
  <c r="S20" i="232"/>
  <c r="T20" i="232" s="1"/>
  <c r="O20" i="232"/>
  <c r="L20" i="232"/>
  <c r="D64" i="242"/>
  <c r="C64" i="242"/>
  <c r="L20" i="242"/>
  <c r="L21" i="240"/>
  <c r="L20" i="240"/>
  <c r="L19" i="240"/>
  <c r="L19" i="239"/>
  <c r="L23" i="95"/>
  <c r="L22" i="95"/>
  <c r="L21" i="95"/>
  <c r="L20" i="95"/>
  <c r="L18" i="232"/>
  <c r="L19" i="232"/>
  <c r="S42" i="243" l="1"/>
  <c r="T42" i="243"/>
  <c r="S23" i="95"/>
  <c r="T23" i="95" s="1"/>
  <c r="O23" i="95"/>
  <c r="S21" i="240"/>
  <c r="T21" i="240" s="1"/>
  <c r="O21" i="240"/>
  <c r="S22" i="95"/>
  <c r="T22" i="95" s="1"/>
  <c r="O22" i="95"/>
  <c r="N18" i="232"/>
  <c r="O18" i="232"/>
  <c r="K18" i="232"/>
  <c r="H19" i="232"/>
  <c r="K19" i="232" s="1"/>
  <c r="O19" i="232" l="1"/>
  <c r="S19" i="232"/>
  <c r="T19" i="232" s="1"/>
  <c r="D57" i="238" l="1"/>
  <c r="C57" i="238"/>
  <c r="D56" i="238"/>
  <c r="C56" i="238"/>
  <c r="S20" i="240"/>
  <c r="T20" i="240" s="1"/>
  <c r="O20" i="240"/>
  <c r="H20" i="240"/>
  <c r="H19" i="240" l="1"/>
  <c r="O20" i="242"/>
  <c r="S20" i="242"/>
  <c r="T20" i="242" s="1"/>
  <c r="H19" i="242"/>
  <c r="K19" i="242" s="1"/>
  <c r="L19" i="242" s="1"/>
  <c r="K83" i="242"/>
  <c r="J83" i="242"/>
  <c r="I83" i="242"/>
  <c r="H83" i="242"/>
  <c r="G83" i="242"/>
  <c r="F83" i="242"/>
  <c r="E83" i="242"/>
  <c r="L82" i="242"/>
  <c r="D82" i="242"/>
  <c r="C82" i="242"/>
  <c r="B82" i="242"/>
  <c r="L81" i="242"/>
  <c r="H43" i="242" s="1"/>
  <c r="K43" i="242" s="1"/>
  <c r="D81" i="242"/>
  <c r="C81" i="242"/>
  <c r="B81" i="242"/>
  <c r="L80" i="242"/>
  <c r="H42" i="242" s="1"/>
  <c r="K42" i="242" s="1"/>
  <c r="D80" i="242"/>
  <c r="C80" i="242"/>
  <c r="B80" i="242"/>
  <c r="L79" i="242"/>
  <c r="H41" i="242" s="1"/>
  <c r="K41" i="242" s="1"/>
  <c r="D79" i="242"/>
  <c r="C79" i="242"/>
  <c r="B79" i="242"/>
  <c r="L78" i="242"/>
  <c r="D78" i="242"/>
  <c r="C78" i="242"/>
  <c r="B78" i="242"/>
  <c r="L77" i="242"/>
  <c r="H39" i="242" s="1"/>
  <c r="K39" i="242" s="1"/>
  <c r="D77" i="242"/>
  <c r="C77" i="242"/>
  <c r="B77" i="242"/>
  <c r="L76" i="242"/>
  <c r="D76" i="242"/>
  <c r="C76" i="242"/>
  <c r="B76" i="242"/>
  <c r="L75" i="242"/>
  <c r="D75" i="242"/>
  <c r="C75" i="242"/>
  <c r="B75" i="242"/>
  <c r="L74" i="242"/>
  <c r="D74" i="242"/>
  <c r="C74" i="242"/>
  <c r="B74" i="242"/>
  <c r="L73" i="242"/>
  <c r="H35" i="242" s="1"/>
  <c r="K35" i="242" s="1"/>
  <c r="D73" i="242"/>
  <c r="C73" i="242"/>
  <c r="B73" i="242"/>
  <c r="L72" i="242"/>
  <c r="D72" i="242"/>
  <c r="C72" i="242"/>
  <c r="B72" i="242"/>
  <c r="L71" i="242"/>
  <c r="D71" i="242"/>
  <c r="C71" i="242"/>
  <c r="B71" i="242"/>
  <c r="L70" i="242"/>
  <c r="H32" i="242" s="1"/>
  <c r="K32" i="242" s="1"/>
  <c r="D70" i="242"/>
  <c r="C70" i="242"/>
  <c r="B70" i="242"/>
  <c r="L69" i="242"/>
  <c r="H31" i="242" s="1"/>
  <c r="K31" i="242" s="1"/>
  <c r="D69" i="242"/>
  <c r="C69" i="242"/>
  <c r="B69" i="242"/>
  <c r="L68" i="242"/>
  <c r="H30" i="242" s="1"/>
  <c r="K30" i="242" s="1"/>
  <c r="D68" i="242"/>
  <c r="C68" i="242"/>
  <c r="B68" i="242"/>
  <c r="L67" i="242"/>
  <c r="D67" i="242"/>
  <c r="C67" i="242"/>
  <c r="B67" i="242"/>
  <c r="L66" i="242"/>
  <c r="H28" i="242" s="1"/>
  <c r="K28" i="242" s="1"/>
  <c r="D66" i="242"/>
  <c r="C66" i="242"/>
  <c r="B66" i="242"/>
  <c r="L65" i="242"/>
  <c r="D65" i="242"/>
  <c r="C65" i="242"/>
  <c r="B65" i="242"/>
  <c r="B64" i="242"/>
  <c r="L63" i="242"/>
  <c r="D63" i="242"/>
  <c r="C63" i="242"/>
  <c r="B63" i="242"/>
  <c r="L62" i="242"/>
  <c r="D62" i="242"/>
  <c r="C62" i="242"/>
  <c r="B62" i="242"/>
  <c r="L61" i="242"/>
  <c r="D61" i="242"/>
  <c r="C61" i="242"/>
  <c r="B61" i="242"/>
  <c r="L60" i="242"/>
  <c r="D60" i="242"/>
  <c r="C60" i="242"/>
  <c r="B60" i="242"/>
  <c r="L59" i="242"/>
  <c r="D59" i="242"/>
  <c r="C59" i="242"/>
  <c r="B59" i="242"/>
  <c r="A59" i="242"/>
  <c r="A60" i="242" s="1"/>
  <c r="A61" i="242" s="1"/>
  <c r="A62" i="242" s="1"/>
  <c r="A63" i="242" s="1"/>
  <c r="A64" i="242" s="1"/>
  <c r="A65" i="242" s="1"/>
  <c r="A66" i="242" s="1"/>
  <c r="A67" i="242" s="1"/>
  <c r="A68" i="242" s="1"/>
  <c r="A69" i="242" s="1"/>
  <c r="A70" i="242" s="1"/>
  <c r="A71" i="242" s="1"/>
  <c r="A72" i="242" s="1"/>
  <c r="A73" i="242" s="1"/>
  <c r="A74" i="242" s="1"/>
  <c r="A75" i="242" s="1"/>
  <c r="L58" i="242"/>
  <c r="L83" i="242" s="1"/>
  <c r="D58" i="242"/>
  <c r="C58" i="242"/>
  <c r="B58" i="242"/>
  <c r="R45" i="242"/>
  <c r="Q45" i="242"/>
  <c r="P45" i="242"/>
  <c r="N45" i="242"/>
  <c r="M45" i="242"/>
  <c r="J45" i="242"/>
  <c r="G45" i="242"/>
  <c r="F45" i="242"/>
  <c r="H44" i="242"/>
  <c r="K44" i="242" s="1"/>
  <c r="H40" i="242"/>
  <c r="K40" i="242" s="1"/>
  <c r="H38" i="242"/>
  <c r="K38" i="242" s="1"/>
  <c r="H37" i="242"/>
  <c r="K37" i="242" s="1"/>
  <c r="H36" i="242"/>
  <c r="K36" i="242" s="1"/>
  <c r="H34" i="242"/>
  <c r="K34" i="242" s="1"/>
  <c r="H33" i="242"/>
  <c r="K33" i="242" s="1"/>
  <c r="H29" i="242"/>
  <c r="K29" i="242" s="1"/>
  <c r="A27" i="242"/>
  <c r="A28" i="242" s="1"/>
  <c r="A29" i="242" s="1"/>
  <c r="A30" i="242" s="1"/>
  <c r="A31" i="242" s="1"/>
  <c r="A32" i="242" s="1"/>
  <c r="A33" i="242" s="1"/>
  <c r="A34" i="242" s="1"/>
  <c r="A35" i="242" s="1"/>
  <c r="A36" i="242" s="1"/>
  <c r="A37" i="242" s="1"/>
  <c r="L26" i="242"/>
  <c r="A21" i="242"/>
  <c r="A22" i="242" s="1"/>
  <c r="A23" i="242" s="1"/>
  <c r="A24" i="242" s="1"/>
  <c r="A20" i="242"/>
  <c r="K83" i="240"/>
  <c r="J83" i="240"/>
  <c r="I83" i="240"/>
  <c r="H83" i="240"/>
  <c r="G83" i="240"/>
  <c r="F83" i="240"/>
  <c r="E83" i="240"/>
  <c r="L82" i="240"/>
  <c r="D82" i="240"/>
  <c r="C82" i="240"/>
  <c r="B82" i="240"/>
  <c r="L81" i="240"/>
  <c r="D81" i="240"/>
  <c r="C81" i="240"/>
  <c r="B81" i="240"/>
  <c r="L80" i="240"/>
  <c r="D80" i="240"/>
  <c r="C80" i="240"/>
  <c r="B80" i="240"/>
  <c r="L79" i="240"/>
  <c r="D79" i="240"/>
  <c r="C79" i="240"/>
  <c r="B79" i="240"/>
  <c r="L78" i="240"/>
  <c r="D78" i="240"/>
  <c r="C78" i="240"/>
  <c r="B78" i="240"/>
  <c r="L77" i="240"/>
  <c r="D77" i="240"/>
  <c r="C77" i="240"/>
  <c r="B77" i="240"/>
  <c r="L76" i="240"/>
  <c r="D76" i="240"/>
  <c r="C76" i="240"/>
  <c r="B76" i="240"/>
  <c r="L75" i="240"/>
  <c r="D75" i="240"/>
  <c r="C75" i="240"/>
  <c r="B75" i="240"/>
  <c r="L74" i="240"/>
  <c r="D74" i="240"/>
  <c r="C74" i="240"/>
  <c r="B74" i="240"/>
  <c r="L73" i="240"/>
  <c r="D73" i="240"/>
  <c r="C73" i="240"/>
  <c r="B73" i="240"/>
  <c r="L72" i="240"/>
  <c r="D72" i="240"/>
  <c r="C72" i="240"/>
  <c r="B72" i="240"/>
  <c r="L71" i="240"/>
  <c r="D71" i="240"/>
  <c r="C71" i="240"/>
  <c r="B71" i="240"/>
  <c r="L70" i="240"/>
  <c r="D70" i="240"/>
  <c r="C70" i="240"/>
  <c r="B70" i="240"/>
  <c r="L69" i="240"/>
  <c r="D69" i="240"/>
  <c r="C69" i="240"/>
  <c r="B69" i="240"/>
  <c r="L68" i="240"/>
  <c r="D68" i="240"/>
  <c r="C68" i="240"/>
  <c r="B68" i="240"/>
  <c r="L67" i="240"/>
  <c r="D67" i="240"/>
  <c r="C67" i="240"/>
  <c r="B67" i="240"/>
  <c r="L66" i="240"/>
  <c r="D66" i="240"/>
  <c r="C66" i="240"/>
  <c r="B66" i="240"/>
  <c r="L65" i="240"/>
  <c r="D65" i="240"/>
  <c r="C65" i="240"/>
  <c r="B65" i="240"/>
  <c r="B64" i="240"/>
  <c r="L63" i="240"/>
  <c r="D63" i="240"/>
  <c r="C63" i="240"/>
  <c r="B63" i="240"/>
  <c r="L62" i="240"/>
  <c r="D62" i="240"/>
  <c r="C62" i="240"/>
  <c r="B62" i="240"/>
  <c r="L61" i="240"/>
  <c r="D61" i="240"/>
  <c r="C61" i="240"/>
  <c r="B61" i="240"/>
  <c r="L60" i="240"/>
  <c r="D60" i="240"/>
  <c r="C60" i="240"/>
  <c r="B60" i="240"/>
  <c r="A60" i="240"/>
  <c r="A61" i="240" s="1"/>
  <c r="A62" i="240" s="1"/>
  <c r="A63" i="240" s="1"/>
  <c r="A64" i="240" s="1"/>
  <c r="A65" i="240" s="1"/>
  <c r="A66" i="240" s="1"/>
  <c r="A67" i="240" s="1"/>
  <c r="A68" i="240" s="1"/>
  <c r="A69" i="240" s="1"/>
  <c r="A70" i="240" s="1"/>
  <c r="A71" i="240" s="1"/>
  <c r="A72" i="240" s="1"/>
  <c r="A73" i="240" s="1"/>
  <c r="A74" i="240" s="1"/>
  <c r="A75" i="240" s="1"/>
  <c r="L59" i="240"/>
  <c r="D59" i="240"/>
  <c r="C59" i="240"/>
  <c r="B59" i="240"/>
  <c r="A59" i="240"/>
  <c r="L58" i="240"/>
  <c r="D58" i="240"/>
  <c r="C58" i="240"/>
  <c r="B58" i="240"/>
  <c r="R45" i="240"/>
  <c r="Q45" i="240"/>
  <c r="P45" i="240"/>
  <c r="N45" i="240"/>
  <c r="M45" i="240"/>
  <c r="J45" i="240"/>
  <c r="G45" i="240"/>
  <c r="F45" i="240"/>
  <c r="A22" i="240"/>
  <c r="A23" i="240" s="1"/>
  <c r="A24" i="240" s="1"/>
  <c r="A21" i="240"/>
  <c r="A20" i="240"/>
  <c r="O19" i="240" l="1"/>
  <c r="O19" i="242"/>
  <c r="S19" i="242"/>
  <c r="T19" i="242" s="1"/>
  <c r="O43" i="242"/>
  <c r="L43" i="242"/>
  <c r="S43" i="242" s="1"/>
  <c r="T43" i="242" s="1"/>
  <c r="O33" i="242"/>
  <c r="L33" i="242"/>
  <c r="S33" i="242" s="1"/>
  <c r="T33" i="242" s="1"/>
  <c r="O28" i="242"/>
  <c r="L28" i="242"/>
  <c r="S28" i="242" s="1"/>
  <c r="T28" i="242" s="1"/>
  <c r="O34" i="242"/>
  <c r="L34" i="242"/>
  <c r="S34" i="242" s="1"/>
  <c r="T34" i="242" s="1"/>
  <c r="O36" i="242"/>
  <c r="L36" i="242"/>
  <c r="S36" i="242" s="1"/>
  <c r="T36" i="242" s="1"/>
  <c r="O37" i="242"/>
  <c r="L37" i="242"/>
  <c r="S37" i="242" s="1"/>
  <c r="T37" i="242" s="1"/>
  <c r="O38" i="242"/>
  <c r="L38" i="242"/>
  <c r="S38" i="242" s="1"/>
  <c r="T38" i="242" s="1"/>
  <c r="O35" i="242"/>
  <c r="L35" i="242"/>
  <c r="S35" i="242" s="1"/>
  <c r="T35" i="242" s="1"/>
  <c r="O41" i="242"/>
  <c r="L41" i="242"/>
  <c r="S41" i="242" s="1"/>
  <c r="T41" i="242"/>
  <c r="L40" i="242"/>
  <c r="O40" i="242"/>
  <c r="L44" i="242"/>
  <c r="O44" i="242"/>
  <c r="O30" i="242"/>
  <c r="L30" i="242"/>
  <c r="S30" i="242" s="1"/>
  <c r="T30" i="242" s="1"/>
  <c r="O42" i="242"/>
  <c r="L42" i="242"/>
  <c r="S42" i="242" s="1"/>
  <c r="T42" i="242" s="1"/>
  <c r="O31" i="242"/>
  <c r="L31" i="242"/>
  <c r="S31" i="242" s="1"/>
  <c r="T31" i="242" s="1"/>
  <c r="L32" i="242"/>
  <c r="O32" i="242"/>
  <c r="O39" i="242"/>
  <c r="L39" i="242"/>
  <c r="S39" i="242" s="1"/>
  <c r="T39" i="242"/>
  <c r="O29" i="242"/>
  <c r="L29" i="242"/>
  <c r="S29" i="242" s="1"/>
  <c r="T29" i="242"/>
  <c r="H45" i="240"/>
  <c r="L83" i="240"/>
  <c r="S19" i="240" l="1"/>
  <c r="T19" i="240" s="1"/>
  <c r="H45" i="242"/>
  <c r="S32" i="242"/>
  <c r="T32" i="242" s="1"/>
  <c r="S44" i="242"/>
  <c r="T44" i="242" s="1"/>
  <c r="S40" i="242"/>
  <c r="T40" i="242" s="1"/>
  <c r="O45" i="240"/>
  <c r="K45" i="240"/>
  <c r="A22" i="238"/>
  <c r="O45" i="242" l="1"/>
  <c r="K45" i="242"/>
  <c r="L45" i="240"/>
  <c r="L45" i="242" l="1"/>
  <c r="S45" i="240"/>
  <c r="T45" i="240"/>
  <c r="K83" i="239"/>
  <c r="J83" i="239"/>
  <c r="I83" i="239"/>
  <c r="H83" i="239"/>
  <c r="G83" i="239"/>
  <c r="F83" i="239"/>
  <c r="E83" i="239"/>
  <c r="L82" i="239"/>
  <c r="H44" i="239" s="1"/>
  <c r="K44" i="239" s="1"/>
  <c r="D82" i="239"/>
  <c r="C82" i="239"/>
  <c r="B82" i="239"/>
  <c r="L81" i="239"/>
  <c r="H43" i="239" s="1"/>
  <c r="K43" i="239" s="1"/>
  <c r="D81" i="239"/>
  <c r="C81" i="239"/>
  <c r="B81" i="239"/>
  <c r="L80" i="239"/>
  <c r="H42" i="239" s="1"/>
  <c r="K42" i="239" s="1"/>
  <c r="D80" i="239"/>
  <c r="C80" i="239"/>
  <c r="B80" i="239"/>
  <c r="L79" i="239"/>
  <c r="H41" i="239" s="1"/>
  <c r="K41" i="239" s="1"/>
  <c r="D79" i="239"/>
  <c r="C79" i="239"/>
  <c r="B79" i="239"/>
  <c r="L78" i="239"/>
  <c r="H40" i="239" s="1"/>
  <c r="K40" i="239" s="1"/>
  <c r="D78" i="239"/>
  <c r="C78" i="239"/>
  <c r="B78" i="239"/>
  <c r="L77" i="239"/>
  <c r="H39" i="239" s="1"/>
  <c r="K39" i="239" s="1"/>
  <c r="D77" i="239"/>
  <c r="C77" i="239"/>
  <c r="B77" i="239"/>
  <c r="L76" i="239"/>
  <c r="H38" i="239" s="1"/>
  <c r="K38" i="239" s="1"/>
  <c r="O38" i="239" s="1"/>
  <c r="D76" i="239"/>
  <c r="C76" i="239"/>
  <c r="B76" i="239"/>
  <c r="L75" i="239"/>
  <c r="H37" i="239" s="1"/>
  <c r="K37" i="239" s="1"/>
  <c r="D75" i="239"/>
  <c r="C75" i="239"/>
  <c r="B75" i="239"/>
  <c r="L74" i="239"/>
  <c r="H36" i="239" s="1"/>
  <c r="K36" i="239" s="1"/>
  <c r="D74" i="239"/>
  <c r="C74" i="239"/>
  <c r="B74" i="239"/>
  <c r="L73" i="239"/>
  <c r="H35" i="239" s="1"/>
  <c r="K35" i="239" s="1"/>
  <c r="D73" i="239"/>
  <c r="C73" i="239"/>
  <c r="B73" i="239"/>
  <c r="L72" i="239"/>
  <c r="H34" i="239" s="1"/>
  <c r="K34" i="239" s="1"/>
  <c r="D72" i="239"/>
  <c r="C72" i="239"/>
  <c r="B72" i="239"/>
  <c r="L71" i="239"/>
  <c r="H33" i="239" s="1"/>
  <c r="K33" i="239" s="1"/>
  <c r="D71" i="239"/>
  <c r="C71" i="239"/>
  <c r="B71" i="239"/>
  <c r="L70" i="239"/>
  <c r="H32" i="239" s="1"/>
  <c r="K32" i="239" s="1"/>
  <c r="D70" i="239"/>
  <c r="C70" i="239"/>
  <c r="B70" i="239"/>
  <c r="L69" i="239"/>
  <c r="H31" i="239" s="1"/>
  <c r="K31" i="239" s="1"/>
  <c r="D69" i="239"/>
  <c r="C69" i="239"/>
  <c r="B69" i="239"/>
  <c r="L68" i="239"/>
  <c r="H30" i="239" s="1"/>
  <c r="K30" i="239" s="1"/>
  <c r="D68" i="239"/>
  <c r="C68" i="239"/>
  <c r="B68" i="239"/>
  <c r="L67" i="239"/>
  <c r="H29" i="239" s="1"/>
  <c r="K29" i="239" s="1"/>
  <c r="D67" i="239"/>
  <c r="C67" i="239"/>
  <c r="B67" i="239"/>
  <c r="L66" i="239"/>
  <c r="D66" i="239"/>
  <c r="C66" i="239"/>
  <c r="B66" i="239"/>
  <c r="L65" i="239"/>
  <c r="D65" i="239"/>
  <c r="C65" i="239"/>
  <c r="B65" i="239"/>
  <c r="B64" i="239"/>
  <c r="L63" i="239"/>
  <c r="D63" i="239"/>
  <c r="C63" i="239"/>
  <c r="B63" i="239"/>
  <c r="L62" i="239"/>
  <c r="D62" i="239"/>
  <c r="C62" i="239"/>
  <c r="B62" i="239"/>
  <c r="L61" i="239"/>
  <c r="D61" i="239"/>
  <c r="C61" i="239"/>
  <c r="B61" i="239"/>
  <c r="L60" i="239"/>
  <c r="D60" i="239"/>
  <c r="C60" i="239"/>
  <c r="B60" i="239"/>
  <c r="L59" i="239"/>
  <c r="D59" i="239"/>
  <c r="C59" i="239"/>
  <c r="B59" i="239"/>
  <c r="A59" i="239"/>
  <c r="A60" i="239"/>
  <c r="A61" i="239"/>
  <c r="A62" i="239"/>
  <c r="A63" i="239"/>
  <c r="A64" i="239"/>
  <c r="A65" i="239"/>
  <c r="A66" i="239" s="1"/>
  <c r="A67" i="239" s="1"/>
  <c r="A68" i="239" s="1"/>
  <c r="A69" i="239" s="1"/>
  <c r="A70" i="239" s="1"/>
  <c r="A71" i="239" s="1"/>
  <c r="A72" i="239" s="1"/>
  <c r="A73" i="239" s="1"/>
  <c r="A74" i="239" s="1"/>
  <c r="A75" i="239" s="1"/>
  <c r="L58" i="239"/>
  <c r="H19" i="239" s="1"/>
  <c r="D58" i="239"/>
  <c r="C58" i="239"/>
  <c r="B58" i="239"/>
  <c r="R45" i="239"/>
  <c r="Q45" i="239"/>
  <c r="P45" i="239"/>
  <c r="N45" i="239"/>
  <c r="M45" i="239"/>
  <c r="J45" i="239"/>
  <c r="G45" i="239"/>
  <c r="F45" i="239"/>
  <c r="H28" i="239"/>
  <c r="K28" i="239" s="1"/>
  <c r="A20" i="239"/>
  <c r="A21" i="239"/>
  <c r="A22" i="239" s="1"/>
  <c r="A27" i="239"/>
  <c r="A28" i="239" s="1"/>
  <c r="A29" i="239" s="1"/>
  <c r="A30" i="239" s="1"/>
  <c r="A31" i="239" s="1"/>
  <c r="A32" i="239" s="1"/>
  <c r="A33" i="239" s="1"/>
  <c r="A34" i="239" s="1"/>
  <c r="A35" i="239" s="1"/>
  <c r="A36" i="239" s="1"/>
  <c r="A37" i="239" s="1"/>
  <c r="K80" i="238"/>
  <c r="J80" i="238"/>
  <c r="I80" i="238"/>
  <c r="H80" i="238"/>
  <c r="G80" i="238"/>
  <c r="F80" i="238"/>
  <c r="E80" i="238"/>
  <c r="L79" i="238"/>
  <c r="L78" i="238"/>
  <c r="L77" i="238"/>
  <c r="L76" i="238"/>
  <c r="L75" i="238"/>
  <c r="L74" i="238"/>
  <c r="L73" i="238"/>
  <c r="L72" i="238"/>
  <c r="L71" i="238"/>
  <c r="L70" i="238"/>
  <c r="L69" i="238"/>
  <c r="L68" i="238"/>
  <c r="L67" i="238"/>
  <c r="L66" i="238"/>
  <c r="L65" i="238"/>
  <c r="L64" i="238"/>
  <c r="L63" i="238"/>
  <c r="L62" i="238"/>
  <c r="L61" i="238"/>
  <c r="L60" i="238"/>
  <c r="L59" i="238"/>
  <c r="L58" i="238"/>
  <c r="D58" i="238"/>
  <c r="C58" i="238"/>
  <c r="B58" i="238"/>
  <c r="L57" i="238"/>
  <c r="B57" i="238"/>
  <c r="L56" i="238"/>
  <c r="H21" i="238" s="1"/>
  <c r="K21" i="238" s="1"/>
  <c r="L21" i="238" s="1"/>
  <c r="B56" i="238"/>
  <c r="A56" i="238"/>
  <c r="A57" i="238" s="1"/>
  <c r="A58" i="238" s="1"/>
  <c r="L55" i="238"/>
  <c r="B55" i="238"/>
  <c r="R42" i="238"/>
  <c r="Q42" i="238"/>
  <c r="P42" i="238"/>
  <c r="N42" i="238"/>
  <c r="M42" i="238"/>
  <c r="J42" i="238"/>
  <c r="G42" i="238"/>
  <c r="F42" i="238"/>
  <c r="K81" i="233"/>
  <c r="J81" i="233"/>
  <c r="I81" i="233"/>
  <c r="H81" i="233"/>
  <c r="G81" i="233"/>
  <c r="F81" i="233"/>
  <c r="E81" i="233"/>
  <c r="L80" i="233"/>
  <c r="D80" i="233"/>
  <c r="C80" i="233"/>
  <c r="B80" i="233"/>
  <c r="L79" i="233"/>
  <c r="D79" i="233"/>
  <c r="C79" i="233"/>
  <c r="B79" i="233"/>
  <c r="L78" i="233"/>
  <c r="D78" i="233"/>
  <c r="C78" i="233"/>
  <c r="B78" i="233"/>
  <c r="L77" i="233"/>
  <c r="D77" i="233"/>
  <c r="C77" i="233"/>
  <c r="B77" i="233"/>
  <c r="L76" i="233"/>
  <c r="D76" i="233"/>
  <c r="C76" i="233"/>
  <c r="B76" i="233"/>
  <c r="L75" i="233"/>
  <c r="D75" i="233"/>
  <c r="C75" i="233"/>
  <c r="B75" i="233"/>
  <c r="L74" i="233"/>
  <c r="D74" i="233"/>
  <c r="C74" i="233"/>
  <c r="B74" i="233"/>
  <c r="L73" i="233"/>
  <c r="D73" i="233"/>
  <c r="C73" i="233"/>
  <c r="B73" i="233"/>
  <c r="L72" i="233"/>
  <c r="D72" i="233"/>
  <c r="C72" i="233"/>
  <c r="B72" i="233"/>
  <c r="L71" i="233"/>
  <c r="D71" i="233"/>
  <c r="C71" i="233"/>
  <c r="B71" i="233"/>
  <c r="L70" i="233"/>
  <c r="D70" i="233"/>
  <c r="C70" i="233"/>
  <c r="B70" i="233"/>
  <c r="L69" i="233"/>
  <c r="D69" i="233"/>
  <c r="C69" i="233"/>
  <c r="B69" i="233"/>
  <c r="L68" i="233"/>
  <c r="H22" i="233" s="1"/>
  <c r="K22" i="233" s="1"/>
  <c r="D68" i="233"/>
  <c r="C68" i="233"/>
  <c r="B68" i="233"/>
  <c r="L67" i="233"/>
  <c r="D67" i="233"/>
  <c r="C67" i="233"/>
  <c r="B67" i="233"/>
  <c r="L66" i="233"/>
  <c r="D66" i="233"/>
  <c r="C66" i="233"/>
  <c r="B66" i="233"/>
  <c r="L65" i="233"/>
  <c r="D65" i="233"/>
  <c r="C65" i="233"/>
  <c r="B65" i="233"/>
  <c r="L64" i="233"/>
  <c r="D64" i="233"/>
  <c r="C64" i="233"/>
  <c r="B64" i="233"/>
  <c r="L63" i="233"/>
  <c r="D63" i="233"/>
  <c r="C63" i="233"/>
  <c r="B63" i="233"/>
  <c r="L62" i="233"/>
  <c r="D62" i="233"/>
  <c r="C62" i="233"/>
  <c r="B62" i="233"/>
  <c r="L61" i="233"/>
  <c r="D61" i="233"/>
  <c r="C61" i="233"/>
  <c r="B61" i="233"/>
  <c r="L60" i="233"/>
  <c r="H21" i="233" s="1"/>
  <c r="K21" i="233" s="1"/>
  <c r="L21" i="233" s="1"/>
  <c r="D60" i="233"/>
  <c r="C60" i="233"/>
  <c r="B60" i="233"/>
  <c r="L59" i="233"/>
  <c r="D59" i="233"/>
  <c r="C59" i="233"/>
  <c r="B59" i="233"/>
  <c r="L58" i="233"/>
  <c r="H20" i="233" s="1"/>
  <c r="K20" i="233" s="1"/>
  <c r="L20" i="233" s="1"/>
  <c r="D58" i="233"/>
  <c r="C58" i="233"/>
  <c r="B58" i="233"/>
  <c r="L57" i="233"/>
  <c r="H19" i="233" s="1"/>
  <c r="K19" i="233" s="1"/>
  <c r="L19" i="233" s="1"/>
  <c r="D57" i="233"/>
  <c r="C57" i="233"/>
  <c r="B57" i="233"/>
  <c r="A57" i="233"/>
  <c r="A58" i="233"/>
  <c r="A59" i="233" s="1"/>
  <c r="A60" i="233" s="1"/>
  <c r="A61" i="233" s="1"/>
  <c r="A62" i="233" s="1"/>
  <c r="A63" i="233" s="1"/>
  <c r="A64" i="233" s="1"/>
  <c r="A65" i="233" s="1"/>
  <c r="A66" i="233" s="1"/>
  <c r="A67" i="233" s="1"/>
  <c r="A68" i="233" s="1"/>
  <c r="A69" i="233" s="1"/>
  <c r="A70" i="233" s="1"/>
  <c r="A71" i="233" s="1"/>
  <c r="A72" i="233" s="1"/>
  <c r="A73" i="233" s="1"/>
  <c r="L56" i="233"/>
  <c r="H18" i="233"/>
  <c r="D56" i="233"/>
  <c r="C56" i="233"/>
  <c r="B56" i="233"/>
  <c r="R43" i="233"/>
  <c r="Q43" i="233"/>
  <c r="P43" i="233"/>
  <c r="N43" i="233"/>
  <c r="M43" i="233"/>
  <c r="J43" i="233"/>
  <c r="G43" i="233"/>
  <c r="F43" i="233"/>
  <c r="A19" i="233"/>
  <c r="A20" i="233" s="1"/>
  <c r="A21" i="233" s="1"/>
  <c r="A23" i="233" s="1"/>
  <c r="A24" i="233" s="1"/>
  <c r="A25" i="233" s="1"/>
  <c r="A26" i="233" s="1"/>
  <c r="A27" i="233" s="1"/>
  <c r="A28" i="233" s="1"/>
  <c r="A29" i="233" s="1"/>
  <c r="A30" i="233" s="1"/>
  <c r="A31" i="233" s="1"/>
  <c r="A32" i="233" s="1"/>
  <c r="A33" i="233" s="1"/>
  <c r="A34" i="233" s="1"/>
  <c r="A35" i="233" s="1"/>
  <c r="A19" i="232"/>
  <c r="A20" i="232"/>
  <c r="A21" i="232"/>
  <c r="A22" i="232"/>
  <c r="A23" i="232"/>
  <c r="A24" i="232"/>
  <c r="A25" i="232"/>
  <c r="A26" i="232"/>
  <c r="A27" i="232" s="1"/>
  <c r="A28" i="232" s="1"/>
  <c r="A29" i="232" s="1"/>
  <c r="A30" i="232" s="1"/>
  <c r="A31" i="232" s="1"/>
  <c r="A32" i="232" s="1"/>
  <c r="A33" i="232" s="1"/>
  <c r="A34" i="232" s="1"/>
  <c r="A35" i="232" s="1"/>
  <c r="F43" i="232"/>
  <c r="G43" i="232"/>
  <c r="J43" i="232"/>
  <c r="M43" i="232"/>
  <c r="N43" i="232"/>
  <c r="P43" i="232"/>
  <c r="Q43" i="232"/>
  <c r="R43" i="232"/>
  <c r="B56" i="232"/>
  <c r="C56" i="232"/>
  <c r="D56" i="232"/>
  <c r="L56" i="232"/>
  <c r="L81" i="232" s="1"/>
  <c r="H18" i="232"/>
  <c r="A57" i="232"/>
  <c r="A58" i="232"/>
  <c r="A59" i="232" s="1"/>
  <c r="A60" i="232" s="1"/>
  <c r="A61" i="232" s="1"/>
  <c r="A62" i="232" s="1"/>
  <c r="A63" i="232" s="1"/>
  <c r="A64" i="232" s="1"/>
  <c r="A65" i="232" s="1"/>
  <c r="A66" i="232" s="1"/>
  <c r="A67" i="232" s="1"/>
  <c r="A68" i="232" s="1"/>
  <c r="A69" i="232" s="1"/>
  <c r="A70" i="232" s="1"/>
  <c r="A71" i="232" s="1"/>
  <c r="A72" i="232" s="1"/>
  <c r="A73" i="232" s="1"/>
  <c r="B57" i="232"/>
  <c r="C57" i="232"/>
  <c r="D57" i="232"/>
  <c r="L57" i="232"/>
  <c r="B58" i="232"/>
  <c r="C58" i="232"/>
  <c r="D58" i="232"/>
  <c r="L58" i="232"/>
  <c r="B59" i="232"/>
  <c r="C59" i="232"/>
  <c r="D59" i="232"/>
  <c r="L59" i="232"/>
  <c r="B60" i="232"/>
  <c r="C60" i="232"/>
  <c r="D60" i="232"/>
  <c r="L60" i="232"/>
  <c r="B61" i="232"/>
  <c r="C61" i="232"/>
  <c r="D61" i="232"/>
  <c r="L61" i="232"/>
  <c r="B62" i="232"/>
  <c r="C62" i="232"/>
  <c r="D62" i="232"/>
  <c r="L62" i="232"/>
  <c r="B63" i="232"/>
  <c r="C63" i="232"/>
  <c r="D63" i="232"/>
  <c r="L63" i="232"/>
  <c r="B64" i="232"/>
  <c r="C64" i="232"/>
  <c r="D64" i="232"/>
  <c r="L64" i="232"/>
  <c r="B65" i="232"/>
  <c r="C65" i="232"/>
  <c r="D65" i="232"/>
  <c r="L65" i="232"/>
  <c r="B66" i="232"/>
  <c r="C66" i="232"/>
  <c r="D66" i="232"/>
  <c r="L66" i="232"/>
  <c r="B67" i="232"/>
  <c r="C67" i="232"/>
  <c r="D67" i="232"/>
  <c r="L67" i="232"/>
  <c r="B68" i="232"/>
  <c r="C68" i="232"/>
  <c r="D68" i="232"/>
  <c r="L68" i="232"/>
  <c r="B69" i="232"/>
  <c r="C69" i="232"/>
  <c r="D69" i="232"/>
  <c r="L69" i="232"/>
  <c r="B70" i="232"/>
  <c r="C70" i="232"/>
  <c r="D70" i="232"/>
  <c r="L70" i="232"/>
  <c r="B71" i="232"/>
  <c r="C71" i="232"/>
  <c r="D71" i="232"/>
  <c r="L71" i="232"/>
  <c r="B72" i="232"/>
  <c r="C72" i="232"/>
  <c r="D72" i="232"/>
  <c r="L72" i="232"/>
  <c r="B73" i="232"/>
  <c r="C73" i="232"/>
  <c r="D73" i="232"/>
  <c r="L73" i="232"/>
  <c r="B74" i="232"/>
  <c r="C74" i="232"/>
  <c r="D74" i="232"/>
  <c r="L74" i="232"/>
  <c r="B75" i="232"/>
  <c r="C75" i="232"/>
  <c r="D75" i="232"/>
  <c r="L75" i="232"/>
  <c r="B76" i="232"/>
  <c r="C76" i="232"/>
  <c r="D76" i="232"/>
  <c r="L76" i="232"/>
  <c r="B77" i="232"/>
  <c r="C77" i="232"/>
  <c r="D77" i="232"/>
  <c r="L77" i="232"/>
  <c r="B78" i="232"/>
  <c r="C78" i="232"/>
  <c r="D78" i="232"/>
  <c r="L78" i="232"/>
  <c r="B79" i="232"/>
  <c r="C79" i="232"/>
  <c r="D79" i="232"/>
  <c r="L79" i="232"/>
  <c r="B80" i="232"/>
  <c r="C80" i="232"/>
  <c r="D80" i="232"/>
  <c r="L80" i="232"/>
  <c r="E81" i="232"/>
  <c r="F81" i="232"/>
  <c r="G81" i="232"/>
  <c r="H81" i="232"/>
  <c r="I81" i="232"/>
  <c r="J81" i="232"/>
  <c r="K81" i="232"/>
  <c r="F44" i="95"/>
  <c r="G44" i="95"/>
  <c r="J44" i="95"/>
  <c r="M44" i="95"/>
  <c r="P44" i="95"/>
  <c r="Q44" i="95"/>
  <c r="R44" i="95"/>
  <c r="N44" i="95"/>
  <c r="L81" i="95"/>
  <c r="L80" i="95"/>
  <c r="L79" i="95"/>
  <c r="L78" i="95"/>
  <c r="L77" i="95"/>
  <c r="L76" i="95"/>
  <c r="L75" i="95"/>
  <c r="L74" i="95"/>
  <c r="L73" i="95"/>
  <c r="L72" i="95"/>
  <c r="L71" i="95"/>
  <c r="L70" i="95"/>
  <c r="L69" i="95"/>
  <c r="L68" i="95"/>
  <c r="L67" i="95"/>
  <c r="L82" i="95" s="1"/>
  <c r="L66" i="95"/>
  <c r="L65" i="95"/>
  <c r="L64" i="95"/>
  <c r="L63" i="95"/>
  <c r="L62" i="95"/>
  <c r="L61" i="95"/>
  <c r="L60" i="95"/>
  <c r="L59" i="95"/>
  <c r="H21" i="95" s="1"/>
  <c r="K21" i="95" s="1"/>
  <c r="L58" i="95"/>
  <c r="H20" i="95" s="1"/>
  <c r="K20" i="95" s="1"/>
  <c r="L57" i="95"/>
  <c r="H19" i="95"/>
  <c r="H44" i="95" s="1"/>
  <c r="K19" i="95"/>
  <c r="L19" i="95" s="1"/>
  <c r="K82" i="95"/>
  <c r="J82" i="95"/>
  <c r="I82" i="95"/>
  <c r="H82" i="95"/>
  <c r="G82" i="95"/>
  <c r="F82" i="95"/>
  <c r="E82" i="95"/>
  <c r="D81" i="95"/>
  <c r="C81" i="95"/>
  <c r="B81" i="95"/>
  <c r="D80" i="95"/>
  <c r="C80" i="95"/>
  <c r="B80" i="95"/>
  <c r="D79" i="95"/>
  <c r="C79" i="95"/>
  <c r="B79" i="95"/>
  <c r="D78" i="95"/>
  <c r="C78" i="95"/>
  <c r="B78" i="95"/>
  <c r="D77" i="95"/>
  <c r="C77" i="95"/>
  <c r="B77" i="95"/>
  <c r="D76" i="95"/>
  <c r="C76" i="95"/>
  <c r="B76" i="95"/>
  <c r="D75" i="95"/>
  <c r="C75" i="95"/>
  <c r="B75" i="95"/>
  <c r="D74" i="95"/>
  <c r="C74" i="95"/>
  <c r="B74" i="95"/>
  <c r="D73" i="95"/>
  <c r="C73" i="95"/>
  <c r="B73" i="95"/>
  <c r="D72" i="95"/>
  <c r="C72" i="95"/>
  <c r="B72" i="95"/>
  <c r="D71" i="95"/>
  <c r="C71" i="95"/>
  <c r="B71" i="95"/>
  <c r="D70" i="95"/>
  <c r="C70" i="95"/>
  <c r="B70" i="95"/>
  <c r="D69" i="95"/>
  <c r="C69" i="95"/>
  <c r="B69" i="95"/>
  <c r="D68" i="95"/>
  <c r="C68" i="95"/>
  <c r="B68" i="95"/>
  <c r="D67" i="95"/>
  <c r="C67" i="95"/>
  <c r="B67" i="95"/>
  <c r="D66" i="95"/>
  <c r="C66" i="95"/>
  <c r="B66" i="95"/>
  <c r="D65" i="95"/>
  <c r="C65" i="95"/>
  <c r="B65" i="95"/>
  <c r="D64" i="95"/>
  <c r="C64" i="95"/>
  <c r="B64" i="95"/>
  <c r="D63" i="95"/>
  <c r="C63" i="95"/>
  <c r="B63" i="95"/>
  <c r="D62" i="95"/>
  <c r="C62" i="95"/>
  <c r="B62" i="95"/>
  <c r="D61" i="95"/>
  <c r="C61" i="95"/>
  <c r="B61" i="95"/>
  <c r="D60" i="95"/>
  <c r="C60" i="95"/>
  <c r="B60" i="95"/>
  <c r="D59" i="95"/>
  <c r="C59" i="95"/>
  <c r="B59" i="95"/>
  <c r="D58" i="95"/>
  <c r="C58" i="95"/>
  <c r="B58" i="95"/>
  <c r="A58" i="95"/>
  <c r="A59" i="95"/>
  <c r="A60" i="95"/>
  <c r="A61" i="95"/>
  <c r="A62" i="95"/>
  <c r="A63" i="95" s="1"/>
  <c r="A64" i="95" s="1"/>
  <c r="A65" i="95" s="1"/>
  <c r="A66" i="95" s="1"/>
  <c r="A67" i="95" s="1"/>
  <c r="A68" i="95" s="1"/>
  <c r="A69" i="95" s="1"/>
  <c r="A70" i="95" s="1"/>
  <c r="A71" i="95" s="1"/>
  <c r="A72" i="95" s="1"/>
  <c r="A73" i="95" s="1"/>
  <c r="A74" i="95" s="1"/>
  <c r="D57" i="95"/>
  <c r="C57" i="95"/>
  <c r="B57" i="95"/>
  <c r="A20" i="95"/>
  <c r="A21" i="95"/>
  <c r="A22" i="95"/>
  <c r="A23" i="95"/>
  <c r="A24" i="95"/>
  <c r="A25" i="95"/>
  <c r="A26" i="95"/>
  <c r="A27" i="95"/>
  <c r="A28" i="95"/>
  <c r="A29" i="95" s="1"/>
  <c r="A30" i="95" s="1"/>
  <c r="A31" i="95" s="1"/>
  <c r="A32" i="95" s="1"/>
  <c r="A33" i="95" s="1"/>
  <c r="A34" i="95" s="1"/>
  <c r="A35" i="95" s="1"/>
  <c r="A36" i="95" s="1"/>
  <c r="L22" i="233" l="1"/>
  <c r="O22" i="233"/>
  <c r="L81" i="233"/>
  <c r="O21" i="233"/>
  <c r="O20" i="233"/>
  <c r="H43" i="233"/>
  <c r="S45" i="242"/>
  <c r="T45" i="242"/>
  <c r="L42" i="239"/>
  <c r="O42" i="239"/>
  <c r="L37" i="239"/>
  <c r="O37" i="239"/>
  <c r="O43" i="239"/>
  <c r="L43" i="239"/>
  <c r="L30" i="239"/>
  <c r="O30" i="239"/>
  <c r="O35" i="239"/>
  <c r="L35" i="239"/>
  <c r="S35" i="239" s="1"/>
  <c r="T35" i="239" s="1"/>
  <c r="K19" i="239"/>
  <c r="H45" i="239"/>
  <c r="O29" i="239"/>
  <c r="L29" i="239"/>
  <c r="S29" i="239" s="1"/>
  <c r="T29" i="239"/>
  <c r="O33" i="239"/>
  <c r="L33" i="239"/>
  <c r="S33" i="239" s="1"/>
  <c r="T33" i="239" s="1"/>
  <c r="L41" i="239"/>
  <c r="O41" i="239"/>
  <c r="K43" i="232"/>
  <c r="O36" i="239"/>
  <c r="L36" i="239"/>
  <c r="S36" i="239" s="1"/>
  <c r="T36" i="239" s="1"/>
  <c r="O39" i="239"/>
  <c r="L39" i="239"/>
  <c r="S39" i="239" s="1"/>
  <c r="T39" i="239"/>
  <c r="L34" i="239"/>
  <c r="O34" i="239"/>
  <c r="O19" i="233"/>
  <c r="O31" i="239"/>
  <c r="L31" i="239"/>
  <c r="O44" i="239"/>
  <c r="L44" i="239"/>
  <c r="S44" i="239" s="1"/>
  <c r="T44" i="239" s="1"/>
  <c r="O40" i="239"/>
  <c r="L40" i="239"/>
  <c r="S40" i="239" s="1"/>
  <c r="T40" i="239" s="1"/>
  <c r="H43" i="232"/>
  <c r="K18" i="233"/>
  <c r="L18" i="233" s="1"/>
  <c r="L83" i="239"/>
  <c r="L28" i="239"/>
  <c r="L38" i="239"/>
  <c r="S38" i="239" s="1"/>
  <c r="T38" i="239" s="1"/>
  <c r="L32" i="239"/>
  <c r="H42" i="238"/>
  <c r="O28" i="239"/>
  <c r="O20" i="95"/>
  <c r="S20" i="95"/>
  <c r="T20" i="95" s="1"/>
  <c r="O21" i="95"/>
  <c r="K42" i="238"/>
  <c r="O32" i="239"/>
  <c r="O19" i="95"/>
  <c r="S19" i="95" s="1"/>
  <c r="T19" i="95" s="1"/>
  <c r="O21" i="238"/>
  <c r="L80" i="238"/>
  <c r="K44" i="95"/>
  <c r="S22" i="233" l="1"/>
  <c r="T22" i="233" s="1"/>
  <c r="S20" i="233"/>
  <c r="T20" i="233" s="1"/>
  <c r="S21" i="233"/>
  <c r="T21" i="233" s="1"/>
  <c r="O18" i="233"/>
  <c r="S32" i="239"/>
  <c r="T32" i="239" s="1"/>
  <c r="S42" i="239"/>
  <c r="T42" i="239" s="1"/>
  <c r="S34" i="239"/>
  <c r="T34" i="239" s="1"/>
  <c r="S28" i="239"/>
  <c r="T28" i="239" s="1"/>
  <c r="O43" i="233"/>
  <c r="S43" i="239"/>
  <c r="T43" i="239" s="1"/>
  <c r="S37" i="239"/>
  <c r="T37" i="239" s="1"/>
  <c r="L43" i="233"/>
  <c r="K43" i="233"/>
  <c r="O43" i="232"/>
  <c r="S41" i="239"/>
  <c r="T41" i="239" s="1"/>
  <c r="S30" i="239"/>
  <c r="T30" i="239" s="1"/>
  <c r="L43" i="232"/>
  <c r="S18" i="232"/>
  <c r="S21" i="95"/>
  <c r="T21" i="95" s="1"/>
  <c r="T44" i="95" s="1"/>
  <c r="S31" i="239"/>
  <c r="T31" i="239" s="1"/>
  <c r="S19" i="233"/>
  <c r="T19" i="233" s="1"/>
  <c r="K45" i="239"/>
  <c r="O19" i="239"/>
  <c r="O45" i="239" s="1"/>
  <c r="L44" i="95"/>
  <c r="O44" i="95"/>
  <c r="O42" i="238"/>
  <c r="S21" i="238"/>
  <c r="L42" i="238"/>
  <c r="T18" i="232" l="1"/>
  <c r="T43" i="232" s="1"/>
  <c r="S43" i="232"/>
  <c r="S19" i="239"/>
  <c r="L45" i="239"/>
  <c r="S44" i="95"/>
  <c r="S18" i="233"/>
  <c r="T18" i="233" s="1"/>
  <c r="T43" i="233" s="1"/>
  <c r="S42" i="238"/>
  <c r="T21" i="238"/>
  <c r="T42" i="238" s="1"/>
  <c r="S43" i="233" l="1"/>
  <c r="S45" i="239"/>
  <c r="T19" i="239"/>
  <c r="T45" i="239" s="1"/>
</calcChain>
</file>

<file path=xl/sharedStrings.xml><?xml version="1.0" encoding="utf-8"?>
<sst xmlns="http://schemas.openxmlformats.org/spreadsheetml/2006/main" count="1420" uniqueCount="151">
  <si>
    <t xml:space="preserve"> 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</si>
  <si>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</si>
  <si>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</si>
  <si>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</si>
  <si>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</si>
  <si>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</si>
  <si>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</si>
  <si>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</si>
  <si>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</si>
  <si>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</si>
  <si>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</si>
  <si>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</si>
  <si>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</si>
  <si>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</si>
  <si>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</si>
  <si>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</si>
  <si>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</si>
  <si>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</si>
  <si>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</si>
  <si>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</si>
  <si>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</si>
  <si>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</si>
  <si>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</si>
  <si>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</si>
  <si>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</si>
  <si>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</si>
  <si>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</si>
  <si>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</si>
  <si>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</si>
  <si>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</si>
  <si>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</si>
  <si>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</si>
  <si>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</si>
  <si>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</si>
  <si>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</si>
  <si>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</si>
  <si>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</si>
  <si>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</si>
  <si>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</si>
  <si>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</si>
  <si>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</si>
  <si>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</si>
  <si>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</si>
  <si>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</si>
  <si>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</si>
  <si>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</si>
  <si>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(6.2% * J)</t>
  </si>
  <si>
    <t>(1.45% * J)</t>
  </si>
  <si>
    <t>3/</t>
  </si>
  <si>
    <t>( Premium)</t>
  </si>
  <si>
    <t>( K thru Q )</t>
  </si>
  <si>
    <t>TOTAL</t>
  </si>
  <si>
    <t>----</t>
  </si>
  <si>
    <t>* Night Differential / Hazardous / Worker's Compensation / etc.</t>
  </si>
  <si>
    <t>Title</t>
  </si>
  <si>
    <t>($19.01*26PP)</t>
  </si>
  <si>
    <t>1/</t>
  </si>
  <si>
    <t>Grand Total:</t>
  </si>
  <si>
    <t>4/</t>
  </si>
  <si>
    <t>Total:</t>
  </si>
  <si>
    <t>Special Pay Categories</t>
  </si>
  <si>
    <t>2/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</si>
  <si>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</si>
  <si>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</si>
  <si>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</si>
  <si>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</si>
  <si>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</si>
  <si>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</si>
  <si>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</si>
  <si>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</si>
  <si>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</si>
  <si>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</si>
  <si>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10%</t>
  </si>
  <si>
    <t>8%</t>
  </si>
  <si>
    <t>1.5</t>
  </si>
  <si>
    <t>15%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</si>
  <si>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</si>
  <si>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</si>
  <si>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</si>
  <si>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</si>
  <si>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</si>
  <si>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</si>
  <si>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Grade /</t>
  </si>
  <si>
    <t>1/  Indicate "(LTA)" or "(Temp.)" next to Position Title (where applicable)</t>
  </si>
  <si>
    <t xml:space="preserve">DEPARTMENT/AGENCY:  </t>
  </si>
  <si>
    <t xml:space="preserve">FUNCTIONAL AREA:  </t>
  </si>
  <si>
    <t xml:space="preserve">GENERAL GOVERNMENT </t>
  </si>
  <si>
    <t>FUND:</t>
  </si>
  <si>
    <t>PROGRAM:</t>
  </si>
  <si>
    <t>OFFICE OF I MAGA'HAGAN GUAHAN AND I SIGUNDO MAGA'LAHEN GUAHAN</t>
  </si>
  <si>
    <t>100% FEDERAL</t>
  </si>
  <si>
    <t>Special Assistant</t>
  </si>
  <si>
    <t>Vera A. Topasna</t>
  </si>
  <si>
    <t>2/  FY 2021 GovGuam contribution for Life Insurance is $187 per annum</t>
  </si>
  <si>
    <t>Nichole Ann C. Duenas</t>
  </si>
  <si>
    <t>COMMUNITY DEFENSE LIAISON OFFICE</t>
  </si>
  <si>
    <t>GOVERNOR'S COMMUNITY OUTREACH-FEDERAL PROGRAMS OFFICE</t>
  </si>
  <si>
    <t>OFFICE OF HOMELESSNESS ASSISTANCE AND POVERTY PREVENTION</t>
  </si>
  <si>
    <t>Diane A. Garcia</t>
  </si>
  <si>
    <t>GUAM STATE CLEARINGHOUSE</t>
  </si>
  <si>
    <t>Francesca Pangelinan</t>
  </si>
  <si>
    <t>`</t>
  </si>
  <si>
    <t>Notes</t>
  </si>
  <si>
    <t>JoMichael C. Quinata</t>
  </si>
  <si>
    <t>Special Assistant (Gov)</t>
  </si>
  <si>
    <t>Tyrone J. Taitano</t>
  </si>
  <si>
    <t>INFRASTRUCTURE POLICY &amp; DIRECTION</t>
  </si>
  <si>
    <t>Carlo G. Carino</t>
  </si>
  <si>
    <t>Seahara T. Cruz</t>
  </si>
  <si>
    <t>Hentrick M. Eveluck</t>
  </si>
  <si>
    <t>Robert J.G. San Agustin II</t>
  </si>
  <si>
    <t>Krystianna M.G. Gamboa</t>
  </si>
  <si>
    <t>Therese M. Hart</t>
  </si>
  <si>
    <t>Melissa F. Bettis</t>
  </si>
  <si>
    <t>Ethan Isaiah LG Rosalin</t>
  </si>
  <si>
    <t>Staff Assistant</t>
  </si>
  <si>
    <t>Jose D. Naputi</t>
  </si>
  <si>
    <t xml:space="preserve">Staff Assistant </t>
  </si>
  <si>
    <t>DIGITAL ARCHIVING PROJECT</t>
  </si>
  <si>
    <t>Cristina Tenorio</t>
  </si>
  <si>
    <t>Staff Assistant (SPC)</t>
  </si>
  <si>
    <t>0</t>
  </si>
  <si>
    <t>Catherine Q. Cabrera</t>
  </si>
  <si>
    <t>INFRASTRUCTURE POLICY &amp; DIRECTION - BROADBAND</t>
  </si>
  <si>
    <t>INFRASTRUCTURE POLICY &amp; DIRECTION - AFFORDABLE CONNECTIVITY</t>
  </si>
  <si>
    <t>PROGRAM COORDINATOR</t>
  </si>
  <si>
    <t>SOTTO, KARL L.P.</t>
  </si>
  <si>
    <t>DWAIN P. SANCHEZ</t>
  </si>
  <si>
    <t>Cyaudra S. Quitugua</t>
  </si>
  <si>
    <t>Michelle Manglona-Juaneza</t>
  </si>
  <si>
    <t>Albert H. Santos</t>
  </si>
  <si>
    <t>(J * 30.77%)</t>
  </si>
  <si>
    <t>6111001/6113001-682 21 0200301 - American Rescue Plan Act of 2021 (Homeless/Safe Haven)</t>
  </si>
  <si>
    <t>6111001/6113001-101 23 0214101 - FEMA- Disaster Case Management (DCM)</t>
  </si>
  <si>
    <t>6111001/6113001 -101-20-0260105 (S.T.O.P. Violence Against Women Formula Grant Program)</t>
  </si>
  <si>
    <t>6111001/6113001 -101-20-0301105  (Digital Archiving Project Technical Assistance Grant Program)</t>
  </si>
  <si>
    <t>6111001/6113001- 101 24 0201128    (Guam Military Complex Staff and Logistical Support Grant Program)</t>
  </si>
  <si>
    <t xml:space="preserve">6111001/6113001 -682-21-0222301  </t>
  </si>
  <si>
    <t xml:space="preserve">6111001/6113001 -692-23-0222302 </t>
  </si>
  <si>
    <t xml:space="preserve">6111001/6113001- 101-23-0222102  </t>
  </si>
  <si>
    <t>STAFF ASSISTANT</t>
  </si>
  <si>
    <t>WILLIAMS-DUENAS, MONIQUE</t>
  </si>
  <si>
    <t>Colleen Nicole Chargualaf</t>
  </si>
  <si>
    <t>Angielyn C. Pangelinan</t>
  </si>
  <si>
    <t>Joseph G. Bamba</t>
  </si>
  <si>
    <t>Joaquin Manuel P. Taitague</t>
  </si>
  <si>
    <t>Jesse B. Pangelinan</t>
  </si>
  <si>
    <t>LAND &amp; WATER CONSERVATION</t>
  </si>
  <si>
    <t>Peter J. Cruz</t>
  </si>
  <si>
    <t>2/  FY 2025 GovGuam contribution for Life Insurance is $187 per annum</t>
  </si>
  <si>
    <t>6111001/6113001 -101-25-0301114  (Land and Water Conservation)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</si>
</sst>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4">
    <font>
      <sz val="12"/>
      <name val="SWISS"/>
    </font>
    <font>
      <b/>
      <sz val="8"/>
      <color indexed="8"/>
      <name val="SWISS"/>
    </font>
    <font>
      <sz val="8"/>
      <color indexed="8"/>
      <name val="SWISS"/>
    </font>
    <font>
      <b/>
      <sz val="8"/>
      <color indexed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b/>
      <sz val="12"/>
      <color indexed="8"/>
      <name val="Times New Roman"/>
      <family val="1"/>
    </font>
    <font>
      <b/>
      <sz val="7"/>
      <color indexed="8"/>
      <name val="Times New Roman"/>
      <family val="1"/>
    </font>
    <font>
      <u/>
      <sz val="12"/>
      <color theme="10"/>
      <name val="SWISS"/>
    </font>
    <font>
      <u/>
      <sz val="12"/>
      <color theme="11"/>
      <name val="SWISS"/>
    </font>
    <font>
      <b/>
      <sz val="9"/>
      <color indexed="8"/>
      <name val="Arial Narrow"/>
      <family val="2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9">
    <xf numFmtId="37" fontId="0" fillId="0" borderId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0" fillId="0" borderId="0" applyNumberFormat="0" applyFill="0" applyBorder="0" applyAlignment="0" applyProtection="0"/>
    <xf numFmtId="37" fontId="11" fillId="0" borderId="0" applyNumberFormat="0" applyFill="0" applyBorder="0" applyAlignment="0" applyProtection="0"/>
  </cellStyleXfs>
  <cellXfs count="164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3" fillId="0" borderId="0" xfId="0" quotePrefix="1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37" fontId="4" fillId="0" borderId="0" xfId="0" applyFont="1"/>
    <xf numFmtId="5" fontId="3" fillId="0" borderId="1" xfId="0" applyNumberFormat="1" applyFont="1" applyBorder="1"/>
    <xf numFmtId="37" fontId="3" fillId="0" borderId="2" xfId="0" applyFont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37" fontId="3" fillId="2" borderId="1" xfId="0" quotePrefix="1" applyFont="1" applyFill="1" applyBorder="1" applyAlignment="1">
      <alignment horizontal="center"/>
    </xf>
    <xf numFmtId="37" fontId="3" fillId="2" borderId="1" xfId="0" applyFont="1" applyFill="1" applyBorder="1"/>
    <xf numFmtId="37" fontId="3" fillId="0" borderId="1" xfId="0" applyFont="1" applyBorder="1" applyAlignment="1">
      <alignment horizontal="right"/>
    </xf>
    <xf numFmtId="5" fontId="3" fillId="0" borderId="1" xfId="0" applyNumberFormat="1" applyFont="1" applyBorder="1" applyAlignment="1">
      <alignment horizontal="right"/>
    </xf>
    <xf numFmtId="37" fontId="6" fillId="0" borderId="0" xfId="0" applyFont="1"/>
    <xf numFmtId="37" fontId="7" fillId="0" borderId="0" xfId="0" applyFont="1" applyAlignment="1">
      <alignment horizontal="center"/>
    </xf>
    <xf numFmtId="37" fontId="8" fillId="0" borderId="0" xfId="0" applyFont="1"/>
    <xf numFmtId="37" fontId="3" fillId="3" borderId="3" xfId="0" applyFont="1" applyFill="1" applyBorder="1" applyAlignment="1">
      <alignment horizontal="center"/>
    </xf>
    <xf numFmtId="37" fontId="3" fillId="3" borderId="4" xfId="0" applyFont="1" applyFill="1" applyBorder="1" applyAlignment="1">
      <alignment horizontal="center"/>
    </xf>
    <xf numFmtId="37" fontId="3" fillId="3" borderId="5" xfId="0" applyFont="1" applyFill="1" applyBorder="1" applyAlignment="1">
      <alignment horizontal="center"/>
    </xf>
    <xf numFmtId="37" fontId="3" fillId="3" borderId="6" xfId="0" applyFont="1" applyFill="1" applyBorder="1" applyAlignment="1">
      <alignment horizontal="center"/>
    </xf>
    <xf numFmtId="37" fontId="3" fillId="3" borderId="7" xfId="0" applyFont="1" applyFill="1" applyBorder="1" applyAlignment="1">
      <alignment horizontal="center"/>
    </xf>
    <xf numFmtId="37" fontId="3" fillId="3" borderId="0" xfId="0" applyFont="1" applyFill="1" applyAlignment="1">
      <alignment horizontal="center"/>
    </xf>
    <xf numFmtId="37" fontId="3" fillId="3" borderId="8" xfId="0" applyFont="1" applyFill="1" applyBorder="1" applyAlignment="1">
      <alignment horizontal="center"/>
    </xf>
    <xf numFmtId="37" fontId="3" fillId="3" borderId="9" xfId="0" applyFont="1" applyFill="1" applyBorder="1" applyAlignment="1">
      <alignment horizontal="center"/>
    </xf>
    <xf numFmtId="37" fontId="3" fillId="3" borderId="10" xfId="0" applyFont="1" applyFill="1" applyBorder="1" applyAlignment="1">
      <alignment horizontal="center"/>
    </xf>
    <xf numFmtId="5" fontId="3" fillId="0" borderId="10" xfId="0" applyNumberFormat="1" applyFont="1" applyBorder="1"/>
    <xf numFmtId="39" fontId="3" fillId="3" borderId="9" xfId="0" applyNumberFormat="1" applyFont="1" applyFill="1" applyBorder="1" applyAlignment="1">
      <alignment horizontal="center"/>
    </xf>
    <xf numFmtId="37" fontId="3" fillId="3" borderId="11" xfId="0" applyFont="1" applyFill="1" applyBorder="1" applyAlignment="1">
      <alignment horizontal="center"/>
    </xf>
    <xf numFmtId="37" fontId="3" fillId="0" borderId="12" xfId="0" quotePrefix="1" applyFont="1" applyBorder="1" applyAlignment="1">
      <alignment horizontal="center"/>
    </xf>
    <xf numFmtId="37" fontId="3" fillId="0" borderId="10" xfId="0" applyFont="1" applyBorder="1"/>
    <xf numFmtId="37" fontId="3" fillId="0" borderId="13" xfId="0" quotePrefix="1" applyFont="1" applyBorder="1" applyAlignment="1">
      <alignment horizontal="center"/>
    </xf>
    <xf numFmtId="37" fontId="3" fillId="4" borderId="14" xfId="0" applyFont="1" applyFill="1" applyBorder="1" applyAlignment="1">
      <alignment horizontal="center"/>
    </xf>
    <xf numFmtId="37" fontId="3" fillId="4" borderId="4" xfId="0" applyFont="1" applyFill="1" applyBorder="1" applyAlignment="1">
      <alignment horizontal="center"/>
    </xf>
    <xf numFmtId="37" fontId="3" fillId="4" borderId="15" xfId="0" applyFont="1" applyFill="1" applyBorder="1" applyAlignment="1">
      <alignment horizontal="center"/>
    </xf>
    <xf numFmtId="37" fontId="3" fillId="4" borderId="16" xfId="0" applyFont="1" applyFill="1" applyBorder="1" applyAlignment="1">
      <alignment horizontal="center"/>
    </xf>
    <xf numFmtId="37" fontId="3" fillId="4" borderId="17" xfId="0" applyFont="1" applyFill="1" applyBorder="1" applyAlignment="1">
      <alignment horizontal="center"/>
    </xf>
    <xf numFmtId="37" fontId="3" fillId="4" borderId="18" xfId="0" applyFont="1" applyFill="1" applyBorder="1" applyAlignment="1">
      <alignment horizontal="center"/>
    </xf>
    <xf numFmtId="37" fontId="3" fillId="4" borderId="19" xfId="0" applyFont="1" applyFill="1" applyBorder="1" applyAlignment="1">
      <alignment horizontal="center"/>
    </xf>
    <xf numFmtId="37" fontId="3" fillId="0" borderId="20" xfId="0" applyFont="1" applyBorder="1"/>
    <xf numFmtId="37" fontId="3" fillId="0" borderId="13" xfId="0" applyFont="1" applyBorder="1"/>
    <xf numFmtId="37" fontId="3" fillId="4" borderId="17" xfId="0" quotePrefix="1" applyFont="1" applyFill="1" applyBorder="1" applyAlignment="1">
      <alignment horizontal="center"/>
    </xf>
    <xf numFmtId="37" fontId="3" fillId="0" borderId="21" xfId="0" quotePrefix="1" applyFont="1" applyBorder="1" applyAlignment="1">
      <alignment horizontal="center"/>
    </xf>
    <xf numFmtId="37" fontId="3" fillId="0" borderId="22" xfId="0" quotePrefix="1" applyFont="1" applyBorder="1" applyAlignment="1">
      <alignment horizontal="center"/>
    </xf>
    <xf numFmtId="37" fontId="3" fillId="4" borderId="23" xfId="0" applyFont="1" applyFill="1" applyBorder="1" applyAlignment="1">
      <alignment horizontal="center"/>
    </xf>
    <xf numFmtId="37" fontId="3" fillId="4" borderId="24" xfId="0" applyFont="1" applyFill="1" applyBorder="1" applyAlignment="1">
      <alignment horizontal="center"/>
    </xf>
    <xf numFmtId="37" fontId="3" fillId="4" borderId="20" xfId="0" applyFont="1" applyFill="1" applyBorder="1" applyAlignment="1">
      <alignment horizontal="center"/>
    </xf>
    <xf numFmtId="37" fontId="3" fillId="4" borderId="25" xfId="0" quotePrefix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7" fontId="1" fillId="0" borderId="0" xfId="0" applyFont="1" applyAlignment="1">
      <alignment horizontal="center"/>
    </xf>
    <xf numFmtId="37" fontId="3" fillId="4" borderId="0" xfId="0" applyFont="1" applyFill="1"/>
    <xf numFmtId="37" fontId="3" fillId="5" borderId="26" xfId="0" applyFont="1" applyFill="1" applyBorder="1" applyAlignment="1">
      <alignment horizontal="centerContinuous"/>
    </xf>
    <xf numFmtId="37" fontId="3" fillId="5" borderId="27" xfId="0" applyFont="1" applyFill="1" applyBorder="1" applyAlignment="1">
      <alignment horizontal="centerContinuous"/>
    </xf>
    <xf numFmtId="37" fontId="3" fillId="5" borderId="28" xfId="0" applyFont="1" applyFill="1" applyBorder="1" applyAlignment="1">
      <alignment horizontal="centerContinuous"/>
    </xf>
    <xf numFmtId="37" fontId="9" fillId="4" borderId="29" xfId="0" applyFont="1" applyFill="1" applyBorder="1" applyAlignment="1">
      <alignment horizontal="center"/>
    </xf>
    <xf numFmtId="37" fontId="3" fillId="0" borderId="30" xfId="0" quotePrefix="1" applyFont="1" applyBorder="1" applyAlignment="1">
      <alignment horizontal="center"/>
    </xf>
    <xf numFmtId="37" fontId="3" fillId="4" borderId="18" xfId="0" quotePrefix="1" applyFont="1" applyFill="1" applyBorder="1" applyAlignment="1">
      <alignment horizontal="center"/>
    </xf>
    <xf numFmtId="37" fontId="3" fillId="4" borderId="4" xfId="0" applyFont="1" applyFill="1" applyBorder="1" applyAlignment="1">
      <alignment horizontal="center" wrapText="1"/>
    </xf>
    <xf numFmtId="37" fontId="3" fillId="4" borderId="16" xfId="0" applyFont="1" applyFill="1" applyBorder="1" applyAlignment="1">
      <alignment horizontal="center" wrapText="1"/>
    </xf>
    <xf numFmtId="37" fontId="3" fillId="3" borderId="16" xfId="0" applyFont="1" applyFill="1" applyBorder="1" applyAlignment="1">
      <alignment horizontal="center"/>
    </xf>
    <xf numFmtId="37" fontId="3" fillId="5" borderId="31" xfId="0" applyFont="1" applyFill="1" applyBorder="1" applyAlignment="1">
      <alignment horizontal="centerContinuous"/>
    </xf>
    <xf numFmtId="37" fontId="3" fillId="0" borderId="32" xfId="0" quotePrefix="1" applyFont="1" applyBorder="1" applyAlignment="1">
      <alignment horizontal="center"/>
    </xf>
    <xf numFmtId="37" fontId="3" fillId="0" borderId="13" xfId="0" applyFont="1" applyBorder="1" applyAlignment="1">
      <alignment horizontal="centerContinuous"/>
    </xf>
    <xf numFmtId="37" fontId="3" fillId="0" borderId="0" xfId="0" applyFont="1" applyAlignment="1">
      <alignment horizontal="centerContinuous"/>
    </xf>
    <xf numFmtId="37" fontId="3" fillId="0" borderId="33" xfId="0" applyFont="1" applyBorder="1" applyAlignment="1">
      <alignment horizontal="centerContinuous"/>
    </xf>
    <xf numFmtId="37" fontId="3" fillId="6" borderId="31" xfId="0" applyFont="1" applyFill="1" applyBorder="1" applyAlignment="1">
      <alignment horizontal="centerContinuous"/>
    </xf>
    <xf numFmtId="37" fontId="3" fillId="6" borderId="34" xfId="0" applyFont="1" applyFill="1" applyBorder="1" applyAlignment="1">
      <alignment horizontal="centerContinuous"/>
    </xf>
    <xf numFmtId="37" fontId="3" fillId="0" borderId="35" xfId="0" quotePrefix="1" applyFont="1" applyBorder="1" applyAlignment="1">
      <alignment horizontal="center"/>
    </xf>
    <xf numFmtId="37" fontId="3" fillId="0" borderId="36" xfId="0" applyFont="1" applyBorder="1" applyAlignment="1">
      <alignment horizontal="center"/>
    </xf>
    <xf numFmtId="37" fontId="3" fillId="0" borderId="37" xfId="0" applyFont="1" applyBorder="1" applyAlignment="1">
      <alignment horizontal="center"/>
    </xf>
    <xf numFmtId="38" fontId="3" fillId="0" borderId="1" xfId="0" applyNumberFormat="1" applyFont="1" applyBorder="1" applyAlignment="1">
      <alignment horizontal="right"/>
    </xf>
    <xf numFmtId="37" fontId="3" fillId="0" borderId="10" xfId="0" applyFont="1" applyBorder="1" applyAlignment="1">
      <alignment horizontal="center"/>
    </xf>
    <xf numFmtId="5" fontId="3" fillId="0" borderId="10" xfId="0" applyNumberFormat="1" applyFont="1" applyBorder="1" applyAlignment="1">
      <alignment horizontal="right"/>
    </xf>
    <xf numFmtId="37" fontId="3" fillId="0" borderId="0" xfId="0" applyFont="1" applyProtection="1">
      <protection locked="0"/>
    </xf>
    <xf numFmtId="37" fontId="1" fillId="0" borderId="0" xfId="0" applyFont="1" applyProtection="1">
      <protection locked="0"/>
    </xf>
    <xf numFmtId="37" fontId="2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3" fillId="0" borderId="0" xfId="0" applyFont="1" applyAlignment="1" applyProtection="1">
      <alignment horizontal="center"/>
      <protection locked="0"/>
    </xf>
    <xf numFmtId="37" fontId="3" fillId="0" borderId="10" xfId="0" applyFont="1" applyBorder="1" applyAlignment="1">
      <alignment horizontal="right"/>
    </xf>
    <xf numFmtId="37" fontId="3" fillId="0" borderId="10" xfId="0" quotePrefix="1" applyFont="1" applyBorder="1" applyAlignment="1">
      <alignment horizontal="center"/>
    </xf>
    <xf numFmtId="38" fontId="3" fillId="0" borderId="10" xfId="0" applyNumberFormat="1" applyFont="1" applyBorder="1"/>
    <xf numFmtId="37" fontId="3" fillId="0" borderId="1" xfId="0" quotePrefix="1" applyFont="1" applyBorder="1" applyAlignment="1">
      <alignment horizontal="center"/>
    </xf>
    <xf numFmtId="37" fontId="3" fillId="0" borderId="0" xfId="0" applyFont="1" applyAlignment="1" applyProtection="1">
      <alignment horizontal="left"/>
      <protection locked="0"/>
    </xf>
    <xf numFmtId="49" fontId="3" fillId="0" borderId="39" xfId="0" applyNumberFormat="1" applyFont="1" applyBorder="1" applyAlignment="1" applyProtection="1">
      <alignment horizontal="center"/>
      <protection locked="0"/>
    </xf>
    <xf numFmtId="37" fontId="3" fillId="0" borderId="39" xfId="0" applyFont="1" applyBorder="1" applyProtection="1">
      <protection locked="0"/>
    </xf>
    <xf numFmtId="14" fontId="3" fillId="0" borderId="1" xfId="0" quotePrefix="1" applyNumberFormat="1" applyFont="1" applyBorder="1" applyAlignment="1">
      <alignment horizontal="center"/>
    </xf>
    <xf numFmtId="38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>
      <alignment horizontal="right"/>
    </xf>
    <xf numFmtId="37" fontId="3" fillId="4" borderId="7" xfId="0" applyFont="1" applyFill="1" applyBorder="1" applyAlignment="1">
      <alignment horizontal="center"/>
    </xf>
    <xf numFmtId="37" fontId="3" fillId="4" borderId="40" xfId="0" quotePrefix="1" applyFont="1" applyFill="1" applyBorder="1" applyAlignment="1">
      <alignment horizontal="center"/>
    </xf>
    <xf numFmtId="37" fontId="3" fillId="0" borderId="24" xfId="0" quotePrefix="1" applyFont="1" applyBorder="1" applyAlignment="1">
      <alignment horizontal="center"/>
    </xf>
    <xf numFmtId="37" fontId="3" fillId="3" borderId="41" xfId="0" applyFont="1" applyFill="1" applyBorder="1" applyAlignment="1">
      <alignment horizontal="center"/>
    </xf>
    <xf numFmtId="37" fontId="3" fillId="3" borderId="43" xfId="0" applyFont="1" applyFill="1" applyBorder="1" applyAlignment="1">
      <alignment horizontal="center"/>
    </xf>
    <xf numFmtId="37" fontId="9" fillId="3" borderId="42" xfId="0" applyFont="1" applyFill="1" applyBorder="1" applyAlignment="1">
      <alignment horizontal="center"/>
    </xf>
    <xf numFmtId="37" fontId="1" fillId="0" borderId="1" xfId="0" applyFont="1" applyBorder="1"/>
    <xf numFmtId="37" fontId="1" fillId="0" borderId="4" xfId="0" applyFont="1" applyBorder="1" applyAlignment="1">
      <alignment horizontal="center"/>
    </xf>
    <xf numFmtId="37" fontId="1" fillId="0" borderId="10" xfId="0" applyFont="1" applyBorder="1" applyAlignment="1">
      <alignment horizontal="center"/>
    </xf>
    <xf numFmtId="37" fontId="1" fillId="0" borderId="16" xfId="0" applyFont="1" applyBorder="1" applyAlignment="1">
      <alignment horizontal="center"/>
    </xf>
    <xf numFmtId="37" fontId="3" fillId="3" borderId="4" xfId="0" applyFont="1" applyFill="1" applyBorder="1" applyAlignment="1">
      <alignment horizontal="center" wrapText="1"/>
    </xf>
    <xf numFmtId="37" fontId="3" fillId="3" borderId="10" xfId="0" applyFont="1" applyFill="1" applyBorder="1" applyAlignment="1">
      <alignment horizontal="center" wrapText="1"/>
    </xf>
    <xf numFmtId="37" fontId="1" fillId="0" borderId="1" xfId="0" applyFont="1" applyBorder="1" applyAlignment="1">
      <alignment horizontal="left"/>
    </xf>
    <xf numFmtId="37" fontId="1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37" fontId="3" fillId="7" borderId="1" xfId="0" applyFont="1" applyFill="1" applyBorder="1"/>
    <xf numFmtId="37" fontId="3" fillId="7" borderId="10" xfId="0" applyFont="1" applyFill="1" applyBorder="1"/>
    <xf numFmtId="5" fontId="3" fillId="7" borderId="1" xfId="0" applyNumberFormat="1" applyFont="1" applyFill="1" applyBorder="1" applyAlignment="1">
      <alignment horizontal="right"/>
    </xf>
    <xf numFmtId="49" fontId="3" fillId="7" borderId="10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 applyProtection="1">
      <alignment horizontal="center"/>
      <protection locked="0"/>
    </xf>
    <xf numFmtId="37" fontId="3" fillId="7" borderId="1" xfId="0" applyFont="1" applyFill="1" applyBorder="1" applyProtection="1">
      <protection locked="0"/>
    </xf>
    <xf numFmtId="14" fontId="3" fillId="7" borderId="1" xfId="0" quotePrefix="1" applyNumberFormat="1" applyFont="1" applyFill="1" applyBorder="1" applyAlignment="1">
      <alignment horizontal="center"/>
    </xf>
    <xf numFmtId="37" fontId="3" fillId="7" borderId="1" xfId="0" applyFont="1" applyFill="1" applyBorder="1" applyAlignment="1">
      <alignment horizontal="right"/>
    </xf>
    <xf numFmtId="37" fontId="3" fillId="7" borderId="1" xfId="0" applyFont="1" applyFill="1" applyBorder="1" applyAlignment="1" applyProtection="1">
      <alignment horizontal="right"/>
      <protection locked="0"/>
    </xf>
    <xf numFmtId="37" fontId="1" fillId="7" borderId="1" xfId="0" applyFont="1" applyFill="1" applyBorder="1"/>
    <xf numFmtId="37" fontId="1" fillId="0" borderId="1" xfId="0" applyFont="1" applyBorder="1" applyAlignment="1">
      <alignment horizontal="center"/>
    </xf>
    <xf numFmtId="37" fontId="1" fillId="7" borderId="1" xfId="0" applyFont="1" applyFill="1" applyBorder="1" applyAlignment="1">
      <alignment horizontal="center"/>
    </xf>
    <xf numFmtId="38" fontId="3" fillId="7" borderId="10" xfId="0" applyNumberFormat="1" applyFont="1" applyFill="1" applyBorder="1"/>
    <xf numFmtId="14" fontId="3" fillId="7" borderId="1" xfId="0" applyNumberFormat="1" applyFont="1" applyFill="1" applyBorder="1" applyAlignment="1">
      <alignment horizontal="center"/>
    </xf>
    <xf numFmtId="37" fontId="12" fillId="7" borderId="1" xfId="0" applyFont="1" applyFill="1" applyBorder="1" applyAlignment="1">
      <alignment horizontal="center"/>
    </xf>
    <xf numFmtId="49" fontId="3" fillId="7" borderId="39" xfId="0" applyNumberFormat="1" applyFont="1" applyFill="1" applyBorder="1" applyAlignment="1" applyProtection="1">
      <alignment horizontal="center"/>
      <protection locked="0"/>
    </xf>
    <xf numFmtId="37" fontId="3" fillId="7" borderId="1" xfId="0" quotePrefix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37" fontId="3" fillId="7" borderId="7" xfId="0" applyFont="1" applyFill="1" applyBorder="1" applyAlignment="1">
      <alignment horizontal="right"/>
    </xf>
    <xf numFmtId="37" fontId="3" fillId="7" borderId="0" xfId="0" applyFont="1" applyFill="1" applyAlignment="1">
      <alignment horizontal="right"/>
    </xf>
    <xf numFmtId="37" fontId="3" fillId="7" borderId="0" xfId="0" applyFont="1" applyFill="1" applyAlignment="1" applyProtection="1">
      <alignment horizontal="right"/>
      <protection locked="0"/>
    </xf>
    <xf numFmtId="37" fontId="1" fillId="7" borderId="0" xfId="0" applyFont="1" applyFill="1" applyAlignment="1">
      <alignment horizontal="left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 applyAlignment="1" applyProtection="1">
      <alignment horizontal="center"/>
      <protection locked="0"/>
    </xf>
    <xf numFmtId="37" fontId="13" fillId="0" borderId="0" xfId="0" applyFont="1" applyProtection="1"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164" fontId="3" fillId="7" borderId="1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64" fontId="3" fillId="7" borderId="1" xfId="0" applyNumberFormat="1" applyFont="1" applyFill="1" applyBorder="1"/>
    <xf numFmtId="164" fontId="3" fillId="7" borderId="10" xfId="0" applyNumberFormat="1" applyFont="1" applyFill="1" applyBorder="1"/>
    <xf numFmtId="164" fontId="3" fillId="7" borderId="1" xfId="0" quotePrefix="1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right"/>
    </xf>
    <xf numFmtId="164" fontId="3" fillId="0" borderId="39" xfId="0" applyNumberFormat="1" applyFont="1" applyBorder="1" applyProtection="1">
      <protection locked="0"/>
    </xf>
    <xf numFmtId="164" fontId="3" fillId="7" borderId="10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164" fontId="3" fillId="7" borderId="10" xfId="0" applyNumberFormat="1" applyFont="1" applyFill="1" applyBorder="1" applyAlignment="1">
      <alignment horizontal="right"/>
    </xf>
    <xf numFmtId="164" fontId="3" fillId="0" borderId="1" xfId="0" applyNumberFormat="1" applyFont="1" applyBorder="1" applyProtection="1">
      <protection locked="0"/>
    </xf>
    <xf numFmtId="164" fontId="3" fillId="0" borderId="36" xfId="0" applyNumberFormat="1" applyFont="1" applyBorder="1" applyProtection="1">
      <protection locked="0"/>
    </xf>
    <xf numFmtId="164" fontId="3" fillId="0" borderId="1" xfId="0" quotePrefix="1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164" fontId="3" fillId="7" borderId="36" xfId="0" applyNumberFormat="1" applyFont="1" applyFill="1" applyBorder="1" applyProtection="1">
      <protection locked="0"/>
    </xf>
    <xf numFmtId="164" fontId="3" fillId="7" borderId="1" xfId="0" quotePrefix="1" applyNumberFormat="1" applyFont="1" applyFill="1" applyBorder="1" applyAlignment="1" applyProtection="1">
      <alignment horizontal="center"/>
      <protection locked="0"/>
    </xf>
    <xf numFmtId="164" fontId="3" fillId="7" borderId="36" xfId="0" applyNumberFormat="1" applyFont="1" applyFill="1" applyBorder="1" applyAlignment="1" applyProtection="1">
      <alignment horizontal="right"/>
      <protection locked="0"/>
    </xf>
    <xf numFmtId="49" fontId="9" fillId="8" borderId="1" xfId="0" applyNumberFormat="1" applyFont="1" applyFill="1" applyBorder="1" applyAlignment="1">
      <alignment horizontal="center"/>
    </xf>
    <xf numFmtId="37" fontId="3" fillId="4" borderId="5" xfId="0" applyFont="1" applyFill="1" applyBorder="1" applyAlignment="1">
      <alignment horizontal="center" vertical="center"/>
    </xf>
    <xf numFmtId="37" fontId="5" fillId="4" borderId="38" xfId="0" applyFont="1" applyFill="1" applyBorder="1" applyAlignment="1">
      <alignment horizontal="center" vertical="center"/>
    </xf>
    <xf numFmtId="37" fontId="5" fillId="4" borderId="21" xfId="0" applyFont="1" applyFill="1" applyBorder="1" applyAlignment="1">
      <alignment horizontal="center" vertical="center"/>
    </xf>
    <xf numFmtId="37" fontId="5" fillId="4" borderId="30" xfId="0" applyFont="1" applyFill="1" applyBorder="1" applyAlignment="1">
      <alignment horizontal="center" vertical="center"/>
    </xf>
  </cellXfs>
  <cellStyles count="19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7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20"/>
  <sheetViews>
    <sheetView tabSelected="1" view="pageLayout" zoomScaleNormal="100" workbookViewId="0">
      <selection activeCell="A46" sqref="A46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5" width="8" style="8" customWidth="1"/>
    <col min="6" max="6" width="8.21875" style="8" customWidth="1"/>
    <col min="7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10.77734375" style="8" customWidth="1"/>
    <col min="13" max="13" width="8.6640625" style="8" customWidth="1"/>
    <col min="14" max="14" width="6.77734375" style="8" customWidth="1"/>
    <col min="15" max="15" width="8" style="8" customWidth="1"/>
    <col min="16" max="16" width="7.6640625" style="8" customWidth="1"/>
    <col min="17" max="20" width="8.77734375" style="8" customWidth="1"/>
    <col min="21" max="21" width="10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99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2.75">
      <c r="A8" s="80" t="s">
        <v>87</v>
      </c>
      <c r="B8" s="76"/>
      <c r="C8" s="76"/>
      <c r="D8" s="80" t="s">
        <v>90</v>
      </c>
      <c r="E8" s="80" t="s">
        <v>135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16"/>
      <c r="E9" s="16"/>
      <c r="F9"/>
      <c r="G9"/>
      <c r="H9"/>
      <c r="I9"/>
      <c r="J9"/>
      <c r="K9" s="3"/>
      <c r="L9" s="3" t="s">
        <v>0</v>
      </c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3"/>
      <c r="E10" s="16"/>
      <c r="F10"/>
      <c r="G10"/>
      <c r="H10"/>
      <c r="I10"/>
      <c r="J10"/>
      <c r="K10" s="3"/>
      <c r="L10" s="3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>
      <c r="A12" s="16"/>
      <c r="B12" s="3"/>
      <c r="C12" s="3"/>
      <c r="D12" s="16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.75" thickBot="1">
      <c r="A13" s="3"/>
      <c r="B13" s="3"/>
      <c r="C13" s="3"/>
      <c r="D13" s="3"/>
      <c r="E13" s="3"/>
      <c r="F13"/>
      <c r="G13"/>
      <c r="H13"/>
      <c r="I13"/>
      <c r="J13"/>
      <c r="K13" s="3"/>
      <c r="L13" s="3"/>
      <c r="M13" s="3"/>
      <c r="N13" s="3"/>
      <c r="O13" s="3"/>
      <c r="P13" s="3"/>
      <c r="Q13"/>
      <c r="R13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.75" thickTop="1" thickBot="1">
      <c r="A14" s="3"/>
      <c r="B14" s="54" t="s">
        <v>1</v>
      </c>
      <c r="C14" s="55"/>
      <c r="D14" s="55"/>
      <c r="E14" s="55"/>
      <c r="F14" s="55"/>
      <c r="G14" s="55"/>
      <c r="H14" s="55"/>
      <c r="I14" s="55"/>
      <c r="J14" s="56"/>
      <c r="K14" s="3"/>
      <c r="L14" s="3"/>
      <c r="M14" s="3"/>
      <c r="N14" s="3"/>
      <c r="O14" s="3"/>
      <c r="P14" s="3"/>
      <c r="Q14" s="54" t="s">
        <v>1</v>
      </c>
      <c r="R14" s="56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2" thickTop="1">
      <c r="A15" s="3"/>
      <c r="B15" s="42"/>
      <c r="C15" s="3"/>
      <c r="D15" s="3"/>
      <c r="E15" s="3"/>
      <c r="F15" s="3"/>
      <c r="G15" s="3"/>
      <c r="H15" s="3"/>
      <c r="I15" s="3"/>
      <c r="J15" s="41"/>
      <c r="K15" s="3"/>
      <c r="L15" s="3"/>
      <c r="M15" s="3"/>
      <c r="N15" s="3"/>
      <c r="O15" s="3"/>
      <c r="P15" s="3"/>
      <c r="Q15" s="42"/>
      <c r="R15" s="41"/>
      <c r="S15" s="3"/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3"/>
      <c r="B16" s="33" t="s">
        <v>2</v>
      </c>
      <c r="C16" s="44" t="s">
        <v>3</v>
      </c>
      <c r="D16" s="4" t="s">
        <v>4</v>
      </c>
      <c r="E16" s="44" t="s">
        <v>5</v>
      </c>
      <c r="F16" s="4" t="s">
        <v>6</v>
      </c>
      <c r="G16" s="31" t="s">
        <v>7</v>
      </c>
      <c r="H16" s="31" t="s">
        <v>8</v>
      </c>
      <c r="I16" s="31" t="s">
        <v>9</v>
      </c>
      <c r="J16" s="58" t="s">
        <v>10</v>
      </c>
      <c r="K16" s="44" t="s">
        <v>11</v>
      </c>
      <c r="L16" s="4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5" t="s">
        <v>17</v>
      </c>
      <c r="R16" s="58" t="s">
        <v>18</v>
      </c>
      <c r="S16" s="45" t="s">
        <v>19</v>
      </c>
      <c r="T16" s="17" t="s">
        <v>20</v>
      </c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19"/>
      <c r="B17" s="34" t="s">
        <v>0</v>
      </c>
      <c r="C17" s="53"/>
      <c r="D17" s="35" t="s">
        <v>0</v>
      </c>
      <c r="E17" s="35" t="s">
        <v>0</v>
      </c>
      <c r="F17" s="35" t="s">
        <v>0</v>
      </c>
      <c r="G17" s="37"/>
      <c r="H17" s="37" t="s">
        <v>0</v>
      </c>
      <c r="I17" s="160" t="s">
        <v>21</v>
      </c>
      <c r="J17" s="161"/>
      <c r="K17" s="21" t="s">
        <v>0</v>
      </c>
      <c r="L17" s="19"/>
      <c r="M17" s="21"/>
      <c r="N17" s="21"/>
      <c r="O17" s="21" t="s">
        <v>22</v>
      </c>
      <c r="P17" s="21"/>
      <c r="Q17" s="46"/>
      <c r="R17" s="47"/>
      <c r="S17" s="22"/>
      <c r="T17" s="22"/>
      <c r="U17" s="99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21.75">
      <c r="A18" s="23"/>
      <c r="B18" s="36" t="s">
        <v>23</v>
      </c>
      <c r="C18" s="37" t="s">
        <v>23</v>
      </c>
      <c r="D18" s="37" t="s">
        <v>24</v>
      </c>
      <c r="E18" s="37" t="s">
        <v>82</v>
      </c>
      <c r="F18" s="37" t="s">
        <v>0</v>
      </c>
      <c r="G18" s="37"/>
      <c r="H18" s="37" t="s">
        <v>0</v>
      </c>
      <c r="I18" s="162"/>
      <c r="J18" s="163"/>
      <c r="K18" s="24" t="s">
        <v>25</v>
      </c>
      <c r="L18" s="20" t="s">
        <v>26</v>
      </c>
      <c r="M18" s="20" t="s">
        <v>27</v>
      </c>
      <c r="N18" s="102" t="s">
        <v>28</v>
      </c>
      <c r="O18" s="20" t="s">
        <v>29</v>
      </c>
      <c r="P18" s="19" t="s">
        <v>30</v>
      </c>
      <c r="Q18" s="34" t="s">
        <v>31</v>
      </c>
      <c r="R18" s="48" t="s">
        <v>32</v>
      </c>
      <c r="S18" s="22" t="s">
        <v>33</v>
      </c>
      <c r="T18" s="25" t="s">
        <v>34</v>
      </c>
      <c r="U18" s="101" t="s">
        <v>102</v>
      </c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Bot="1">
      <c r="A19" s="26" t="s">
        <v>35</v>
      </c>
      <c r="B19" s="38" t="s">
        <v>36</v>
      </c>
      <c r="C19" s="39" t="s">
        <v>37</v>
      </c>
      <c r="D19" s="39" t="s">
        <v>38</v>
      </c>
      <c r="E19" s="39" t="s">
        <v>39</v>
      </c>
      <c r="F19" s="39" t="s">
        <v>40</v>
      </c>
      <c r="G19" s="39" t="s">
        <v>41</v>
      </c>
      <c r="H19" s="39" t="s">
        <v>42</v>
      </c>
      <c r="I19" s="40" t="s">
        <v>43</v>
      </c>
      <c r="J19" s="57" t="s">
        <v>44</v>
      </c>
      <c r="K19" s="30" t="s">
        <v>45</v>
      </c>
      <c r="L19" s="74" t="s">
        <v>131</v>
      </c>
      <c r="M19" s="27" t="s">
        <v>55</v>
      </c>
      <c r="N19" s="103" t="s">
        <v>46</v>
      </c>
      <c r="O19" s="27" t="s">
        <v>47</v>
      </c>
      <c r="P19" s="29" t="s">
        <v>61</v>
      </c>
      <c r="Q19" s="43" t="s">
        <v>49</v>
      </c>
      <c r="R19" s="49" t="s">
        <v>49</v>
      </c>
      <c r="S19" s="30" t="s">
        <v>50</v>
      </c>
      <c r="T19" s="27" t="s">
        <v>51</v>
      </c>
      <c r="U19" s="100"/>
      <c r="V19" s="52"/>
      <c r="W19" s="5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ht="12" thickTop="1">
      <c r="A20" s="5" t="s">
        <v>0</v>
      </c>
      <c r="B20" s="83" t="s">
        <v>52</v>
      </c>
      <c r="C20" s="125" t="s">
        <v>118</v>
      </c>
      <c r="D20" s="51"/>
      <c r="E20" s="51"/>
      <c r="F20" s="6"/>
      <c r="G20" s="6"/>
      <c r="H20" s="84"/>
      <c r="I20" s="7"/>
      <c r="J20" s="32"/>
      <c r="K20" s="15"/>
      <c r="L20" s="15"/>
      <c r="M20" s="15"/>
      <c r="N20" s="14"/>
      <c r="O20" s="15"/>
      <c r="P20" s="15"/>
      <c r="Q20" s="14"/>
      <c r="R20" s="14"/>
      <c r="S20" s="14"/>
      <c r="T20" s="14"/>
      <c r="U20" s="11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v>1</v>
      </c>
      <c r="B21" s="83" t="s">
        <v>52</v>
      </c>
      <c r="C21" s="51" t="s">
        <v>117</v>
      </c>
      <c r="D21" s="51" t="s">
        <v>103</v>
      </c>
      <c r="E21" s="51" t="s">
        <v>52</v>
      </c>
      <c r="F21" s="140">
        <v>35000</v>
      </c>
      <c r="G21" s="140">
        <v>0</v>
      </c>
      <c r="H21" s="137">
        <f t="shared" ref="H21" si="0">+L56</f>
        <v>0</v>
      </c>
      <c r="I21" s="141"/>
      <c r="J21" s="137">
        <v>0</v>
      </c>
      <c r="K21" s="134">
        <f t="shared" ref="K21" si="1">(+F21+G21+H21+J21)</f>
        <v>35000</v>
      </c>
      <c r="L21" s="134">
        <f>ROUND((K21*0.3077),0)</f>
        <v>10770</v>
      </c>
      <c r="M21" s="134">
        <v>495</v>
      </c>
      <c r="N21" s="134">
        <v>0</v>
      </c>
      <c r="O21" s="134">
        <f t="shared" ref="O21" si="2">ROUND((K21*0.0145),0)</f>
        <v>508</v>
      </c>
      <c r="P21" s="134">
        <v>187</v>
      </c>
      <c r="Q21" s="134">
        <v>0</v>
      </c>
      <c r="R21" s="134">
        <v>0</v>
      </c>
      <c r="S21" s="134">
        <f t="shared" ref="S21:S22" si="3">+L21+M21+N21+O21+P21+Q21+R21</f>
        <v>11960</v>
      </c>
      <c r="T21" s="134">
        <f t="shared" ref="T21" si="4">+K21+S21</f>
        <v>46960</v>
      </c>
      <c r="U21" s="11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ref="A22" si="5">A21+1</f>
        <v>2</v>
      </c>
      <c r="B22" s="85" t="s">
        <v>52</v>
      </c>
      <c r="C22" s="51" t="s">
        <v>117</v>
      </c>
      <c r="D22" s="51" t="s">
        <v>142</v>
      </c>
      <c r="E22" s="51" t="s">
        <v>52</v>
      </c>
      <c r="F22" s="140">
        <v>55000</v>
      </c>
      <c r="G22" s="140">
        <v>0</v>
      </c>
      <c r="H22" s="137">
        <f>+L59</f>
        <v>0</v>
      </c>
      <c r="I22" s="141"/>
      <c r="J22" s="137">
        <v>0</v>
      </c>
      <c r="K22" s="134">
        <v>55000</v>
      </c>
      <c r="L22" s="134">
        <f t="shared" ref="L22" si="6">ROUND((K22*0.3077),0)</f>
        <v>16924</v>
      </c>
      <c r="M22" s="134">
        <v>495</v>
      </c>
      <c r="N22" s="134">
        <v>0</v>
      </c>
      <c r="O22" s="134">
        <f t="shared" ref="O22" si="7">ROUND((K22*0.0145),0)</f>
        <v>798</v>
      </c>
      <c r="P22" s="134">
        <v>187</v>
      </c>
      <c r="Q22" s="134">
        <v>0</v>
      </c>
      <c r="R22" s="134">
        <v>0</v>
      </c>
      <c r="S22" s="134">
        <f t="shared" si="3"/>
        <v>18404</v>
      </c>
      <c r="T22" s="134">
        <f t="shared" ref="T22" si="8">+K22+S22</f>
        <v>73404</v>
      </c>
      <c r="U22" s="11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/>
      <c r="B23" s="85" t="s">
        <v>52</v>
      </c>
      <c r="C23" s="51"/>
      <c r="D23" s="51"/>
      <c r="E23" s="51"/>
      <c r="F23" s="140"/>
      <c r="G23" s="140"/>
      <c r="H23" s="137"/>
      <c r="I23" s="141"/>
      <c r="J23" s="137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17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/>
      <c r="B24" s="85" t="s">
        <v>52</v>
      </c>
      <c r="C24" s="51"/>
      <c r="D24" s="51"/>
      <c r="E24" s="51"/>
      <c r="F24" s="140"/>
      <c r="G24" s="140"/>
      <c r="H24" s="137"/>
      <c r="I24" s="141"/>
      <c r="J24" s="137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17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/>
      <c r="B25" s="85"/>
      <c r="C25" s="51"/>
      <c r="D25" s="106"/>
      <c r="E25" s="106"/>
      <c r="F25" s="107"/>
      <c r="G25" s="107"/>
      <c r="H25" s="119"/>
      <c r="I25" s="120"/>
      <c r="J25" s="108"/>
      <c r="K25" s="109"/>
      <c r="L25" s="15"/>
      <c r="M25" s="109"/>
      <c r="N25" s="114"/>
      <c r="O25" s="109"/>
      <c r="P25" s="109"/>
      <c r="Q25" s="124"/>
      <c r="R25" s="124"/>
      <c r="S25" s="124"/>
      <c r="T25" s="124"/>
      <c r="U25" s="11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51"/>
      <c r="D26" s="106"/>
      <c r="E26" s="106"/>
      <c r="F26" s="107"/>
      <c r="G26" s="107"/>
      <c r="H26" s="119"/>
      <c r="I26" s="120"/>
      <c r="J26" s="108"/>
      <c r="K26" s="109"/>
      <c r="L26" s="15"/>
      <c r="M26" s="109"/>
      <c r="N26" s="114"/>
      <c r="O26" s="109"/>
      <c r="P26" s="109"/>
      <c r="Q26" s="124"/>
      <c r="R26" s="124"/>
      <c r="S26" s="124"/>
      <c r="T26" s="124"/>
      <c r="U26" s="11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/>
      <c r="B27" s="85" t="s">
        <v>52</v>
      </c>
      <c r="C27" s="51"/>
      <c r="D27" s="106"/>
      <c r="E27" s="106"/>
      <c r="F27" s="107"/>
      <c r="G27" s="107"/>
      <c r="H27" s="119"/>
      <c r="I27" s="120"/>
      <c r="J27" s="108"/>
      <c r="K27" s="109"/>
      <c r="L27" s="15"/>
      <c r="M27" s="109"/>
      <c r="N27" s="114"/>
      <c r="O27" s="109"/>
      <c r="P27" s="109"/>
      <c r="Q27" s="124"/>
      <c r="R27" s="124"/>
      <c r="S27" s="124"/>
      <c r="T27" s="124"/>
      <c r="U27" s="1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/>
      <c r="B28" s="85" t="s">
        <v>52</v>
      </c>
      <c r="C28" s="51"/>
      <c r="D28" s="106"/>
      <c r="E28" s="106"/>
      <c r="F28" s="107"/>
      <c r="G28" s="107"/>
      <c r="H28" s="119"/>
      <c r="I28" s="120"/>
      <c r="J28" s="108"/>
      <c r="K28" s="109"/>
      <c r="L28" s="15"/>
      <c r="M28" s="109"/>
      <c r="N28" s="114"/>
      <c r="O28" s="109"/>
      <c r="P28" s="109"/>
      <c r="Q28" s="124"/>
      <c r="R28" s="124"/>
      <c r="S28" s="124"/>
      <c r="T28" s="124"/>
      <c r="U28" s="11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/>
      <c r="B29" s="85" t="s">
        <v>52</v>
      </c>
      <c r="C29" s="51"/>
      <c r="D29" s="106"/>
      <c r="E29" s="106"/>
      <c r="F29" s="107"/>
      <c r="G29" s="107"/>
      <c r="H29" s="119"/>
      <c r="I29" s="120"/>
      <c r="J29" s="108"/>
      <c r="K29" s="109"/>
      <c r="L29" s="15"/>
      <c r="M29" s="109"/>
      <c r="N29" s="114"/>
      <c r="O29" s="109"/>
      <c r="P29" s="109"/>
      <c r="Q29" s="124"/>
      <c r="R29" s="124"/>
      <c r="S29" s="124"/>
      <c r="T29" s="124"/>
      <c r="U29" s="11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 t="s">
        <v>0</v>
      </c>
      <c r="B30" s="85"/>
      <c r="C30" s="51"/>
      <c r="D30" s="106"/>
      <c r="E30" s="106"/>
      <c r="F30" s="107"/>
      <c r="G30" s="107"/>
      <c r="H30" s="119"/>
      <c r="I30" s="120"/>
      <c r="J30" s="108"/>
      <c r="K30" s="109"/>
      <c r="L30" s="15"/>
      <c r="M30" s="109"/>
      <c r="N30" s="114"/>
      <c r="O30" s="109"/>
      <c r="P30" s="109"/>
      <c r="Q30" s="124"/>
      <c r="R30" s="124"/>
      <c r="S30" s="124"/>
      <c r="T30" s="124"/>
      <c r="U30" s="11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/>
      <c r="B31" s="85" t="s">
        <v>0</v>
      </c>
      <c r="C31" s="110"/>
      <c r="D31" s="106"/>
      <c r="E31" s="106"/>
      <c r="F31" s="107"/>
      <c r="G31" s="107"/>
      <c r="H31" s="119"/>
      <c r="I31" s="120"/>
      <c r="J31" s="108"/>
      <c r="K31" s="109"/>
      <c r="L31" s="15"/>
      <c r="M31" s="109"/>
      <c r="N31" s="114"/>
      <c r="O31" s="109"/>
      <c r="P31" s="124"/>
      <c r="Q31" s="124"/>
      <c r="R31" s="124"/>
      <c r="S31" s="124"/>
      <c r="T31" s="124"/>
      <c r="U31" s="116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/>
      <c r="B32" s="85"/>
      <c r="C32" s="106"/>
      <c r="D32" s="106"/>
      <c r="E32" s="106"/>
      <c r="F32" s="107"/>
      <c r="G32" s="107"/>
      <c r="H32" s="119"/>
      <c r="I32" s="120"/>
      <c r="J32" s="108"/>
      <c r="K32" s="109"/>
      <c r="L32" s="15"/>
      <c r="M32" s="109"/>
      <c r="N32" s="114"/>
      <c r="O32" s="109"/>
      <c r="P32" s="124"/>
      <c r="Q32" s="124"/>
      <c r="R32" s="124"/>
      <c r="S32" s="124"/>
      <c r="T32" s="124"/>
      <c r="U32" s="116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/>
      <c r="B33" s="85"/>
      <c r="C33" s="51"/>
      <c r="D33" s="51"/>
      <c r="E33" s="51"/>
      <c r="F33" s="6"/>
      <c r="G33" s="6"/>
      <c r="H33" s="84"/>
      <c r="I33" s="7"/>
      <c r="J33" s="32"/>
      <c r="K33" s="15"/>
      <c r="L33" s="15"/>
      <c r="M33" s="15"/>
      <c r="N33" s="14"/>
      <c r="O33" s="15"/>
      <c r="P33" s="91"/>
      <c r="Q33" s="91"/>
      <c r="R33" s="91"/>
      <c r="S33" s="91"/>
      <c r="T33" s="91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/>
      <c r="B34" s="85"/>
      <c r="C34" s="51"/>
      <c r="D34" s="51"/>
      <c r="E34" s="51"/>
      <c r="F34" s="6"/>
      <c r="G34" s="6"/>
      <c r="H34" s="84"/>
      <c r="I34" s="7"/>
      <c r="J34" s="32"/>
      <c r="K34" s="15"/>
      <c r="L34" s="15"/>
      <c r="M34" s="15"/>
      <c r="N34" s="14"/>
      <c r="O34" s="15"/>
      <c r="P34" s="91"/>
      <c r="Q34" s="91"/>
      <c r="R34" s="91"/>
      <c r="S34" s="91"/>
      <c r="T34" s="91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/>
      <c r="B35" s="85"/>
      <c r="C35" s="51"/>
      <c r="D35" s="51"/>
      <c r="E35" s="51"/>
      <c r="F35" s="6"/>
      <c r="G35" s="6"/>
      <c r="H35" s="84"/>
      <c r="I35" s="7"/>
      <c r="J35" s="32"/>
      <c r="K35" s="15"/>
      <c r="L35" s="15"/>
      <c r="M35" s="15"/>
      <c r="N35" s="14"/>
      <c r="O35" s="15"/>
      <c r="P35" s="91"/>
      <c r="Q35" s="91"/>
      <c r="R35" s="91"/>
      <c r="S35" s="91"/>
      <c r="T35" s="91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/>
      <c r="B36" s="85"/>
      <c r="C36" s="50"/>
      <c r="D36" s="51"/>
      <c r="E36" s="51"/>
      <c r="F36" s="6"/>
      <c r="G36" s="6"/>
      <c r="H36" s="84"/>
      <c r="I36" s="7"/>
      <c r="J36" s="32"/>
      <c r="K36" s="15"/>
      <c r="L36" s="15"/>
      <c r="M36" s="15"/>
      <c r="N36" s="14"/>
      <c r="O36" s="15"/>
      <c r="P36" s="91"/>
      <c r="Q36" s="91"/>
      <c r="R36" s="91"/>
      <c r="S36" s="91"/>
      <c r="T36" s="91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/>
      <c r="B37" s="85"/>
      <c r="C37" s="51"/>
      <c r="D37" s="51"/>
      <c r="E37" s="51"/>
      <c r="F37" s="6"/>
      <c r="G37" s="6"/>
      <c r="H37" s="84"/>
      <c r="I37" s="7"/>
      <c r="J37" s="32"/>
      <c r="K37" s="15"/>
      <c r="L37" s="15"/>
      <c r="M37" s="15"/>
      <c r="N37" s="14"/>
      <c r="O37" s="15"/>
      <c r="P37" s="91"/>
      <c r="Q37" s="91"/>
      <c r="R37" s="91"/>
      <c r="S37" s="91"/>
      <c r="T37" s="91"/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/>
      <c r="B38" s="85"/>
      <c r="C38" s="51"/>
      <c r="D38" s="51"/>
      <c r="E38" s="51"/>
      <c r="F38" s="6"/>
      <c r="G38" s="6"/>
      <c r="H38" s="84"/>
      <c r="I38" s="7"/>
      <c r="J38" s="32"/>
      <c r="K38" s="15"/>
      <c r="L38" s="15"/>
      <c r="M38" s="15"/>
      <c r="N38" s="14"/>
      <c r="O38" s="15"/>
      <c r="P38" s="91"/>
      <c r="Q38" s="91"/>
      <c r="R38" s="91"/>
      <c r="S38" s="91"/>
      <c r="T38" s="91"/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/>
      <c r="B39" s="85"/>
      <c r="C39" s="50"/>
      <c r="D39" s="51"/>
      <c r="E39" s="51"/>
      <c r="F39" s="6"/>
      <c r="G39" s="6"/>
      <c r="H39" s="84"/>
      <c r="I39" s="7"/>
      <c r="J39" s="32"/>
      <c r="K39" s="15"/>
      <c r="L39" s="15"/>
      <c r="M39" s="15"/>
      <c r="N39" s="14"/>
      <c r="O39" s="15"/>
      <c r="P39" s="91"/>
      <c r="Q39" s="91"/>
      <c r="R39" s="91"/>
      <c r="S39" s="91"/>
      <c r="T39" s="91"/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/>
      <c r="B40" s="85"/>
      <c r="C40" s="50"/>
      <c r="D40" s="51"/>
      <c r="E40" s="51"/>
      <c r="F40" s="6"/>
      <c r="G40" s="6"/>
      <c r="H40" s="84"/>
      <c r="I40" s="7"/>
      <c r="J40" s="32"/>
      <c r="K40" s="15"/>
      <c r="L40" s="15"/>
      <c r="M40" s="15"/>
      <c r="N40" s="14"/>
      <c r="O40" s="15"/>
      <c r="P40" s="91"/>
      <c r="Q40" s="91"/>
      <c r="R40" s="91"/>
      <c r="S40" s="91"/>
      <c r="T40" s="91"/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/>
      <c r="B41" s="85"/>
      <c r="C41" s="50"/>
      <c r="D41" s="51"/>
      <c r="E41" s="51"/>
      <c r="F41" s="6"/>
      <c r="G41" s="6"/>
      <c r="H41" s="84"/>
      <c r="I41" s="7"/>
      <c r="J41" s="32"/>
      <c r="K41" s="15"/>
      <c r="L41" s="15"/>
      <c r="M41" s="15"/>
      <c r="N41" s="14"/>
      <c r="O41" s="15"/>
      <c r="P41" s="91"/>
      <c r="Q41" s="91"/>
      <c r="R41" s="91"/>
      <c r="S41" s="91"/>
      <c r="T41" s="91"/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13"/>
      <c r="B42" s="13"/>
      <c r="C42" s="13"/>
      <c r="D42" s="10" t="s">
        <v>59</v>
      </c>
      <c r="E42" s="12" t="s">
        <v>52</v>
      </c>
      <c r="F42" s="9">
        <f>SUM(F20:F41)</f>
        <v>90000</v>
      </c>
      <c r="G42" s="9">
        <f>SUM(G20:G41)</f>
        <v>0</v>
      </c>
      <c r="H42" s="9">
        <f>SUM(H20:H41)</f>
        <v>0</v>
      </c>
      <c r="I42" s="11" t="s">
        <v>52</v>
      </c>
      <c r="J42" s="9">
        <f t="shared" ref="J42:T42" si="9">SUM(J20:J41)</f>
        <v>0</v>
      </c>
      <c r="K42" s="9">
        <f t="shared" si="9"/>
        <v>90000</v>
      </c>
      <c r="L42" s="9">
        <f t="shared" si="9"/>
        <v>27694</v>
      </c>
      <c r="M42" s="9">
        <f t="shared" si="9"/>
        <v>990</v>
      </c>
      <c r="N42" s="9">
        <f t="shared" si="9"/>
        <v>0</v>
      </c>
      <c r="O42" s="15">
        <f t="shared" si="9"/>
        <v>1306</v>
      </c>
      <c r="P42" s="15">
        <f t="shared" si="9"/>
        <v>374</v>
      </c>
      <c r="Q42" s="15">
        <f t="shared" si="9"/>
        <v>0</v>
      </c>
      <c r="R42" s="15">
        <f t="shared" si="9"/>
        <v>0</v>
      </c>
      <c r="S42" s="15">
        <f t="shared" si="9"/>
        <v>30364</v>
      </c>
      <c r="T42" s="15">
        <f t="shared" si="9"/>
        <v>120364</v>
      </c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ht="12.75">
      <c r="A43" s="16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" customHeight="1">
      <c r="A45" s="16" t="s">
        <v>149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.75" thickTop="1" thickBot="1">
      <c r="A48" s="3"/>
      <c r="B48" s="54" t="s">
        <v>1</v>
      </c>
      <c r="C48" s="55"/>
      <c r="D48" s="55"/>
      <c r="E48" s="55"/>
      <c r="F48" s="55"/>
      <c r="G48" s="55"/>
      <c r="H48" s="55"/>
      <c r="I48" s="55"/>
      <c r="J48" s="63"/>
      <c r="K48" s="68"/>
      <c r="L48" s="6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2" thickTop="1">
      <c r="A49" s="3"/>
      <c r="B49" s="65" t="s">
        <v>60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>
      <c r="A50" s="3"/>
      <c r="B50" s="33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10</v>
      </c>
      <c r="K50" s="4" t="s">
        <v>11</v>
      </c>
      <c r="L50" s="70" t="s">
        <v>12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/>
      <c r="C51" s="44"/>
      <c r="D51" s="4"/>
      <c r="E51" s="44"/>
      <c r="F51" s="10" t="s">
        <v>56</v>
      </c>
      <c r="G51" s="72" t="s">
        <v>61</v>
      </c>
      <c r="H51" s="71" t="s">
        <v>48</v>
      </c>
      <c r="I51" s="71" t="s">
        <v>58</v>
      </c>
      <c r="J51" s="71" t="s">
        <v>62</v>
      </c>
      <c r="K51" s="72" t="s">
        <v>63</v>
      </c>
      <c r="L51" s="94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21.75">
      <c r="A52" s="19"/>
      <c r="B52" s="34" t="s">
        <v>0</v>
      </c>
      <c r="C52" s="53"/>
      <c r="D52" s="35" t="s">
        <v>0</v>
      </c>
      <c r="E52" s="35" t="s">
        <v>64</v>
      </c>
      <c r="F52" s="60" t="s">
        <v>65</v>
      </c>
      <c r="G52" s="37"/>
      <c r="H52" s="37" t="s">
        <v>0</v>
      </c>
      <c r="I52" s="61" t="s">
        <v>66</v>
      </c>
      <c r="J52" s="37" t="s">
        <v>67</v>
      </c>
      <c r="K52" s="92" t="s">
        <v>68</v>
      </c>
      <c r="L52" s="95" t="s">
        <v>0</v>
      </c>
      <c r="M52" s="52"/>
      <c r="N52" s="52"/>
      <c r="O52" s="5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>
      <c r="A53" s="23"/>
      <c r="B53" s="36" t="s">
        <v>23</v>
      </c>
      <c r="C53" s="37" t="s">
        <v>23</v>
      </c>
      <c r="D53" s="37" t="s">
        <v>24</v>
      </c>
      <c r="E53" s="37" t="s">
        <v>69</v>
      </c>
      <c r="F53" s="37" t="s">
        <v>69</v>
      </c>
      <c r="G53" s="37" t="s">
        <v>70</v>
      </c>
      <c r="H53" s="37" t="s">
        <v>70</v>
      </c>
      <c r="I53" s="37" t="s">
        <v>69</v>
      </c>
      <c r="J53" s="37" t="s">
        <v>69</v>
      </c>
      <c r="K53" s="92" t="s">
        <v>69</v>
      </c>
      <c r="L53" s="97" t="s">
        <v>71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2" thickBot="1">
      <c r="A54" s="26" t="s">
        <v>35</v>
      </c>
      <c r="B54" s="38" t="s">
        <v>36</v>
      </c>
      <c r="C54" s="39" t="s">
        <v>54</v>
      </c>
      <c r="D54" s="39" t="s">
        <v>38</v>
      </c>
      <c r="E54" s="39"/>
      <c r="F54" s="59" t="s">
        <v>72</v>
      </c>
      <c r="G54" s="59" t="s">
        <v>72</v>
      </c>
      <c r="H54" s="59" t="s">
        <v>73</v>
      </c>
      <c r="I54" s="59" t="s">
        <v>74</v>
      </c>
      <c r="J54" s="59" t="s">
        <v>74</v>
      </c>
      <c r="K54" s="93" t="s">
        <v>75</v>
      </c>
      <c r="L54" s="96" t="s">
        <v>45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Top="1">
      <c r="A55" s="5"/>
      <c r="B55" s="50" t="str">
        <f>+B20</f>
        <v>----</v>
      </c>
      <c r="C55" s="50"/>
      <c r="D55" s="50"/>
      <c r="E55" s="28"/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75">
        <f t="shared" ref="L55:L79" si="10">+E55+F55+G55+H55+I55+J55+K55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>
      <c r="A56" s="5">
        <f t="shared" ref="A56:A58" si="11">A55+1</f>
        <v>1</v>
      </c>
      <c r="B56" s="50" t="str">
        <f>+B21</f>
        <v>----</v>
      </c>
      <c r="C56" s="50" t="str">
        <f t="shared" ref="C56:D58" si="12">+C21</f>
        <v xml:space="preserve">Staff Assistant </v>
      </c>
      <c r="D56" s="50" t="str">
        <f t="shared" si="12"/>
        <v>JoMichael C. Quinata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32">
        <v>0</v>
      </c>
      <c r="K56" s="32">
        <v>0</v>
      </c>
      <c r="L56" s="14">
        <f t="shared" si="10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 t="shared" si="11"/>
        <v>2</v>
      </c>
      <c r="B57" s="50" t="str">
        <f>+B22</f>
        <v>----</v>
      </c>
      <c r="C57" s="50" t="str">
        <f t="shared" si="12"/>
        <v xml:space="preserve">Staff Assistant </v>
      </c>
      <c r="D57" s="50" t="str">
        <f t="shared" si="12"/>
        <v>Colleen Nicole Chargualaf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10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 t="shared" si="11"/>
        <v>3</v>
      </c>
      <c r="B58" s="50" t="str">
        <f>+B23</f>
        <v>----</v>
      </c>
      <c r="C58" s="50">
        <f t="shared" si="12"/>
        <v>0</v>
      </c>
      <c r="D58" s="50">
        <f t="shared" si="12"/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10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v>4</v>
      </c>
      <c r="B59" s="50"/>
      <c r="C59" s="51" t="s">
        <v>117</v>
      </c>
      <c r="D59" s="51" t="s">
        <v>100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0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/>
      <c r="B60" s="50"/>
      <c r="C60" s="50"/>
      <c r="D60" s="50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0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/>
      <c r="B61" s="50"/>
      <c r="C61" s="50"/>
      <c r="D61" s="50"/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0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/>
      <c r="B62" s="50"/>
      <c r="C62" s="50"/>
      <c r="D62" s="50"/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0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/>
      <c r="B63" s="50"/>
      <c r="C63" s="50"/>
      <c r="D63" s="50"/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0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/>
      <c r="B64" s="50"/>
      <c r="C64" s="50"/>
      <c r="D64" s="50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0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/>
      <c r="B65" s="50"/>
      <c r="C65" s="50"/>
      <c r="D65" s="50"/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0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/>
      <c r="B66" s="50"/>
      <c r="C66" s="50"/>
      <c r="D66" s="50"/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0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/>
      <c r="B67" s="50"/>
      <c r="C67" s="50"/>
      <c r="D67" s="50"/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0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/>
      <c r="B68" s="50"/>
      <c r="C68" s="50"/>
      <c r="D68" s="50"/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0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/>
      <c r="B69" s="50"/>
      <c r="C69" s="50"/>
      <c r="D69" s="50"/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0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/>
      <c r="B70" s="50"/>
      <c r="C70" s="50"/>
      <c r="D70" s="50"/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0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/>
      <c r="B71" s="50"/>
      <c r="C71" s="50"/>
      <c r="D71" s="50"/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0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/>
      <c r="B72" s="50"/>
      <c r="C72" s="50"/>
      <c r="D72" s="50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0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/>
      <c r="B73" s="50"/>
      <c r="C73" s="50"/>
      <c r="D73" s="50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0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/>
      <c r="B74" s="50"/>
      <c r="C74" s="50"/>
      <c r="D74" s="5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0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/>
      <c r="B75" s="50"/>
      <c r="C75" s="50"/>
      <c r="D75" s="50"/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0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/>
      <c r="B76" s="50"/>
      <c r="C76" s="50"/>
      <c r="D76" s="50"/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0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/>
      <c r="B77" s="50"/>
      <c r="C77" s="50"/>
      <c r="D77" s="50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0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/>
      <c r="B78" s="50"/>
      <c r="C78" s="50"/>
      <c r="D78" s="50"/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0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/>
      <c r="B79" s="50"/>
      <c r="C79" s="50"/>
      <c r="D79" s="50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0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13"/>
      <c r="B80" s="13"/>
      <c r="C80" s="13"/>
      <c r="D80" s="10" t="s">
        <v>57</v>
      </c>
      <c r="E80" s="9">
        <f t="shared" ref="E80:L80" si="13">SUM(E55:E79)</f>
        <v>0</v>
      </c>
      <c r="F80" s="9">
        <f t="shared" si="13"/>
        <v>0</v>
      </c>
      <c r="G80" s="9">
        <f t="shared" si="13"/>
        <v>0</v>
      </c>
      <c r="H80" s="9">
        <f t="shared" si="13"/>
        <v>0</v>
      </c>
      <c r="I80" s="9">
        <f t="shared" si="13"/>
        <v>0</v>
      </c>
      <c r="J80" s="9">
        <f t="shared" si="13"/>
        <v>0</v>
      </c>
      <c r="K80" s="9">
        <f t="shared" si="13"/>
        <v>0</v>
      </c>
      <c r="L80" s="9">
        <f t="shared" si="1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56">
      <c r="A81" s="3" t="s">
        <v>56</v>
      </c>
      <c r="B81" s="3" t="s">
        <v>76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56">
      <c r="A82" s="3" t="s">
        <v>61</v>
      </c>
      <c r="B82" s="3" t="s">
        <v>77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56">
      <c r="A83" s="3" t="s">
        <v>48</v>
      </c>
      <c r="B83" s="3" t="s">
        <v>78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>
      <c r="A84" s="3" t="s">
        <v>58</v>
      </c>
      <c r="B84" s="3" t="s">
        <v>79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>
      <c r="A85" s="3" t="s">
        <v>62</v>
      </c>
      <c r="B85" s="3" t="s">
        <v>80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>
      <c r="A86" s="3" t="s">
        <v>63</v>
      </c>
      <c r="B86" s="3" t="s">
        <v>81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</sheetData>
  <mergeCells count="1">
    <mergeCell ref="I17:J18"/>
  </mergeCells>
  <printOptions horizontalCentered="1"/>
  <pageMargins left="0.2" right="0.2" top="1" bottom="0.25" header="0.3" footer="0.3"/>
  <pageSetup paperSize="5" scale="77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1E87-CAE5-48A7-A5FA-28CB8BFE9CB5}">
  <sheetPr>
    <pageSetUpPr fitToPage="1"/>
  </sheetPr>
  <dimension ref="A1:BV120"/>
  <sheetViews>
    <sheetView view="pageLayout" zoomScale="142" zoomScaleNormal="100" zoomScalePageLayoutView="142" workbookViewId="0">
      <selection activeCell="E9" sqref="E9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5" width="8" style="8" customWidth="1"/>
    <col min="6" max="6" width="8.21875" style="8" customWidth="1"/>
    <col min="7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10.77734375" style="8" customWidth="1"/>
    <col min="13" max="13" width="8.6640625" style="8" customWidth="1"/>
    <col min="14" max="14" width="6.77734375" style="8" customWidth="1"/>
    <col min="15" max="15" width="8" style="8" customWidth="1"/>
    <col min="16" max="16" width="7.6640625" style="8" customWidth="1"/>
    <col min="17" max="20" width="8.77734375" style="8" customWidth="1"/>
    <col min="21" max="21" width="10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99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2.75">
      <c r="A8" s="80" t="s">
        <v>87</v>
      </c>
      <c r="B8" s="76"/>
      <c r="C8" s="76"/>
      <c r="D8" s="80" t="s">
        <v>90</v>
      </c>
      <c r="E8" s="80" t="s">
        <v>150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16"/>
      <c r="E9" s="16"/>
      <c r="F9"/>
      <c r="G9"/>
      <c r="H9"/>
      <c r="I9"/>
      <c r="J9"/>
      <c r="K9" s="3"/>
      <c r="L9" s="3" t="s">
        <v>0</v>
      </c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3"/>
      <c r="E10" s="16"/>
      <c r="F10"/>
      <c r="G10"/>
      <c r="H10"/>
      <c r="I10"/>
      <c r="J10"/>
      <c r="K10" s="3"/>
      <c r="L10" s="3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>
      <c r="A12" s="16"/>
      <c r="B12" s="3"/>
      <c r="C12" s="3"/>
      <c r="D12" s="16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.75" thickBot="1">
      <c r="A13" s="3"/>
      <c r="B13" s="3"/>
      <c r="C13" s="3"/>
      <c r="D13" s="3"/>
      <c r="E13" s="3"/>
      <c r="F13"/>
      <c r="G13"/>
      <c r="H13"/>
      <c r="I13"/>
      <c r="J13"/>
      <c r="K13" s="3"/>
      <c r="L13" s="3"/>
      <c r="M13" s="3"/>
      <c r="N13" s="3"/>
      <c r="O13" s="3"/>
      <c r="P13" s="3"/>
      <c r="Q13"/>
      <c r="R13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.75" thickTop="1" thickBot="1">
      <c r="A14" s="3"/>
      <c r="B14" s="54" t="s">
        <v>1</v>
      </c>
      <c r="C14" s="55"/>
      <c r="D14" s="55"/>
      <c r="E14" s="55"/>
      <c r="F14" s="55"/>
      <c r="G14" s="55"/>
      <c r="H14" s="55"/>
      <c r="I14" s="55"/>
      <c r="J14" s="56"/>
      <c r="K14" s="3"/>
      <c r="L14" s="3"/>
      <c r="M14" s="3"/>
      <c r="N14" s="3"/>
      <c r="O14" s="3"/>
      <c r="P14" s="3"/>
      <c r="Q14" s="54" t="s">
        <v>1</v>
      </c>
      <c r="R14" s="56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2" thickTop="1">
      <c r="A15" s="3"/>
      <c r="B15" s="42"/>
      <c r="C15" s="3"/>
      <c r="D15" s="3"/>
      <c r="E15" s="3"/>
      <c r="F15" s="3"/>
      <c r="G15" s="3"/>
      <c r="H15" s="3"/>
      <c r="I15" s="3"/>
      <c r="J15" s="41"/>
      <c r="K15" s="3"/>
      <c r="L15" s="3"/>
      <c r="M15" s="3"/>
      <c r="N15" s="3"/>
      <c r="O15" s="3"/>
      <c r="P15" s="3"/>
      <c r="Q15" s="42"/>
      <c r="R15" s="41"/>
      <c r="S15" s="3"/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3"/>
      <c r="B16" s="33" t="s">
        <v>2</v>
      </c>
      <c r="C16" s="44" t="s">
        <v>3</v>
      </c>
      <c r="D16" s="4" t="s">
        <v>4</v>
      </c>
      <c r="E16" s="44" t="s">
        <v>5</v>
      </c>
      <c r="F16" s="4" t="s">
        <v>6</v>
      </c>
      <c r="G16" s="31" t="s">
        <v>7</v>
      </c>
      <c r="H16" s="31" t="s">
        <v>8</v>
      </c>
      <c r="I16" s="31" t="s">
        <v>9</v>
      </c>
      <c r="J16" s="58" t="s">
        <v>10</v>
      </c>
      <c r="K16" s="44" t="s">
        <v>11</v>
      </c>
      <c r="L16" s="4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5" t="s">
        <v>17</v>
      </c>
      <c r="R16" s="58" t="s">
        <v>18</v>
      </c>
      <c r="S16" s="45" t="s">
        <v>19</v>
      </c>
      <c r="T16" s="17" t="s">
        <v>20</v>
      </c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19"/>
      <c r="B17" s="34" t="s">
        <v>0</v>
      </c>
      <c r="C17" s="53"/>
      <c r="D17" s="35" t="s">
        <v>0</v>
      </c>
      <c r="E17" s="35" t="s">
        <v>0</v>
      </c>
      <c r="F17" s="35" t="s">
        <v>0</v>
      </c>
      <c r="G17" s="37"/>
      <c r="H17" s="37" t="s">
        <v>0</v>
      </c>
      <c r="I17" s="160" t="s">
        <v>21</v>
      </c>
      <c r="J17" s="161"/>
      <c r="K17" s="21" t="s">
        <v>0</v>
      </c>
      <c r="L17" s="19"/>
      <c r="M17" s="21"/>
      <c r="N17" s="21"/>
      <c r="O17" s="21" t="s">
        <v>22</v>
      </c>
      <c r="P17" s="21"/>
      <c r="Q17" s="46"/>
      <c r="R17" s="47"/>
      <c r="S17" s="22"/>
      <c r="T17" s="22"/>
      <c r="U17" s="99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21.75">
      <c r="A18" s="23"/>
      <c r="B18" s="36" t="s">
        <v>23</v>
      </c>
      <c r="C18" s="37" t="s">
        <v>23</v>
      </c>
      <c r="D18" s="37" t="s">
        <v>24</v>
      </c>
      <c r="E18" s="37" t="s">
        <v>82</v>
      </c>
      <c r="F18" s="37" t="s">
        <v>0</v>
      </c>
      <c r="G18" s="37"/>
      <c r="H18" s="37" t="s">
        <v>0</v>
      </c>
      <c r="I18" s="162"/>
      <c r="J18" s="163"/>
      <c r="K18" s="24" t="s">
        <v>25</v>
      </c>
      <c r="L18" s="20" t="s">
        <v>26</v>
      </c>
      <c r="M18" s="20" t="s">
        <v>27</v>
      </c>
      <c r="N18" s="102" t="s">
        <v>28</v>
      </c>
      <c r="O18" s="20" t="s">
        <v>29</v>
      </c>
      <c r="P18" s="19" t="s">
        <v>30</v>
      </c>
      <c r="Q18" s="34" t="s">
        <v>31</v>
      </c>
      <c r="R18" s="48" t="s">
        <v>32</v>
      </c>
      <c r="S18" s="22" t="s">
        <v>33</v>
      </c>
      <c r="T18" s="25" t="s">
        <v>34</v>
      </c>
      <c r="U18" s="101" t="s">
        <v>102</v>
      </c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Bot="1">
      <c r="A19" s="26" t="s">
        <v>35</v>
      </c>
      <c r="B19" s="38" t="s">
        <v>36</v>
      </c>
      <c r="C19" s="39" t="s">
        <v>37</v>
      </c>
      <c r="D19" s="39" t="s">
        <v>38</v>
      </c>
      <c r="E19" s="39" t="s">
        <v>39</v>
      </c>
      <c r="F19" s="39" t="s">
        <v>40</v>
      </c>
      <c r="G19" s="39" t="s">
        <v>41</v>
      </c>
      <c r="H19" s="39" t="s">
        <v>42</v>
      </c>
      <c r="I19" s="40" t="s">
        <v>43</v>
      </c>
      <c r="J19" s="57" t="s">
        <v>44</v>
      </c>
      <c r="K19" s="30" t="s">
        <v>45</v>
      </c>
      <c r="L19" s="74" t="s">
        <v>131</v>
      </c>
      <c r="M19" s="27" t="s">
        <v>55</v>
      </c>
      <c r="N19" s="103" t="s">
        <v>46</v>
      </c>
      <c r="O19" s="27" t="s">
        <v>47</v>
      </c>
      <c r="P19" s="29" t="s">
        <v>61</v>
      </c>
      <c r="Q19" s="43" t="s">
        <v>49</v>
      </c>
      <c r="R19" s="49" t="s">
        <v>49</v>
      </c>
      <c r="S19" s="30" t="s">
        <v>50</v>
      </c>
      <c r="T19" s="27" t="s">
        <v>51</v>
      </c>
      <c r="U19" s="100"/>
      <c r="V19" s="52"/>
      <c r="W19" s="5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ht="12" thickTop="1">
      <c r="A20" s="5" t="s">
        <v>0</v>
      </c>
      <c r="B20" s="83" t="s">
        <v>52</v>
      </c>
      <c r="C20" s="159" t="s">
        <v>147</v>
      </c>
      <c r="D20" s="51"/>
      <c r="E20" s="51"/>
      <c r="F20" s="6"/>
      <c r="G20" s="6"/>
      <c r="H20" s="84"/>
      <c r="I20" s="7"/>
      <c r="J20" s="32"/>
      <c r="K20" s="15"/>
      <c r="L20" s="15"/>
      <c r="M20" s="15"/>
      <c r="N20" s="14"/>
      <c r="O20" s="15"/>
      <c r="P20" s="15"/>
      <c r="Q20" s="14"/>
      <c r="R20" s="14"/>
      <c r="S20" s="14"/>
      <c r="T20" s="14"/>
      <c r="U20" s="11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v>1</v>
      </c>
      <c r="B21" s="83" t="s">
        <v>52</v>
      </c>
      <c r="C21" s="133" t="s">
        <v>115</v>
      </c>
      <c r="D21" s="130" t="s">
        <v>148</v>
      </c>
      <c r="E21" s="133" t="s">
        <v>52</v>
      </c>
      <c r="F21" s="151">
        <v>46520</v>
      </c>
      <c r="G21" s="140">
        <v>0</v>
      </c>
      <c r="H21" s="137">
        <f t="shared" ref="H21" si="0">+L59</f>
        <v>0</v>
      </c>
      <c r="I21" s="142" t="s">
        <v>52</v>
      </c>
      <c r="J21" s="137">
        <v>0</v>
      </c>
      <c r="K21" s="134">
        <f t="shared" ref="K21" si="1">(+F21+G21+H21+J21)</f>
        <v>46520</v>
      </c>
      <c r="L21" s="134">
        <f>ROUND((K21*0.3077),0)</f>
        <v>14314</v>
      </c>
      <c r="M21" s="134">
        <v>495</v>
      </c>
      <c r="N21" s="134">
        <v>0</v>
      </c>
      <c r="O21" s="134">
        <f t="shared" ref="O21" si="2">ROUND((K21*0.0145),0)</f>
        <v>675</v>
      </c>
      <c r="P21" s="134">
        <v>187</v>
      </c>
      <c r="Q21" s="139">
        <v>4801</v>
      </c>
      <c r="R21" s="139">
        <v>342</v>
      </c>
      <c r="S21" s="134">
        <f t="shared" ref="S21" si="3">+L21+M21+N21+O21+P21+Q21+R21</f>
        <v>20814</v>
      </c>
      <c r="T21" s="134">
        <f t="shared" ref="T21" si="4">+K21+S21</f>
        <v>67334</v>
      </c>
      <c r="U21" s="11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ref="A22" si="5">A21+1</f>
        <v>2</v>
      </c>
      <c r="B22" s="85" t="s">
        <v>52</v>
      </c>
      <c r="C22" s="51" t="s">
        <v>117</v>
      </c>
      <c r="D22" s="106" t="s">
        <v>114</v>
      </c>
      <c r="E22" s="106" t="s">
        <v>52</v>
      </c>
      <c r="F22" s="143">
        <v>30000</v>
      </c>
      <c r="G22" s="143">
        <v>0</v>
      </c>
      <c r="H22" s="144">
        <f t="shared" ref="H22" si="6">+L57</f>
        <v>0</v>
      </c>
      <c r="I22" s="149"/>
      <c r="J22" s="144">
        <v>0</v>
      </c>
      <c r="K22" s="135">
        <f t="shared" ref="K22:K23" si="7">(+F22+G22+H22+J22)</f>
        <v>30000</v>
      </c>
      <c r="L22" s="134">
        <f t="shared" ref="L22:L23" si="8">ROUND((K22*0.3077),0)</f>
        <v>9231</v>
      </c>
      <c r="M22" s="135">
        <v>495</v>
      </c>
      <c r="N22" s="135">
        <v>0</v>
      </c>
      <c r="O22" s="135">
        <f t="shared" ref="O22:O23" si="9">ROUND((K22*0.0145),0)</f>
        <v>435</v>
      </c>
      <c r="P22" s="134">
        <v>187</v>
      </c>
      <c r="Q22" s="135">
        <v>0</v>
      </c>
      <c r="R22" s="135">
        <v>0</v>
      </c>
      <c r="S22" s="134">
        <f t="shared" ref="S22:S23" si="10">+L22+M22+N22+O22+P22+Q22+R22</f>
        <v>10348</v>
      </c>
      <c r="T22" s="135">
        <f t="shared" ref="T22:T23" si="11">+K22+S22</f>
        <v>40348</v>
      </c>
      <c r="U22" s="11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v>3</v>
      </c>
      <c r="B23" s="85" t="s">
        <v>52</v>
      </c>
      <c r="C23" s="51" t="s">
        <v>117</v>
      </c>
      <c r="D23" s="51" t="s">
        <v>100</v>
      </c>
      <c r="E23" s="51" t="s">
        <v>52</v>
      </c>
      <c r="F23" s="140">
        <v>46520</v>
      </c>
      <c r="G23" s="140">
        <v>0</v>
      </c>
      <c r="H23" s="137">
        <f>+L60</f>
        <v>0</v>
      </c>
      <c r="I23" s="141"/>
      <c r="J23" s="137">
        <v>0</v>
      </c>
      <c r="K23" s="134">
        <f t="shared" si="7"/>
        <v>46520</v>
      </c>
      <c r="L23" s="134">
        <f t="shared" si="8"/>
        <v>14314</v>
      </c>
      <c r="M23" s="134">
        <v>495</v>
      </c>
      <c r="N23" s="134">
        <v>0</v>
      </c>
      <c r="O23" s="134">
        <f t="shared" si="9"/>
        <v>675</v>
      </c>
      <c r="P23" s="134">
        <v>187</v>
      </c>
      <c r="Q23" s="134">
        <v>6921</v>
      </c>
      <c r="R23" s="134">
        <v>329</v>
      </c>
      <c r="S23" s="134">
        <f t="shared" si="10"/>
        <v>22921</v>
      </c>
      <c r="T23" s="134">
        <f t="shared" si="11"/>
        <v>69441</v>
      </c>
      <c r="U23" s="117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/>
      <c r="B24" s="85" t="s">
        <v>52</v>
      </c>
      <c r="C24" s="51"/>
      <c r="D24" s="51"/>
      <c r="E24" s="51"/>
      <c r="F24" s="140"/>
      <c r="G24" s="140"/>
      <c r="H24" s="137"/>
      <c r="I24" s="141"/>
      <c r="J24" s="137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17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/>
      <c r="B25" s="85"/>
      <c r="C25" s="51"/>
      <c r="D25" s="106"/>
      <c r="E25" s="106"/>
      <c r="F25" s="107"/>
      <c r="G25" s="107"/>
      <c r="H25" s="119"/>
      <c r="I25" s="120"/>
      <c r="J25" s="108"/>
      <c r="K25" s="109"/>
      <c r="L25" s="15"/>
      <c r="M25" s="109"/>
      <c r="N25" s="114"/>
      <c r="O25" s="109"/>
      <c r="P25" s="109"/>
      <c r="Q25" s="124"/>
      <c r="R25" s="124"/>
      <c r="S25" s="124"/>
      <c r="T25" s="124"/>
      <c r="U25" s="11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51"/>
      <c r="D26" s="106"/>
      <c r="E26" s="106"/>
      <c r="F26" s="107"/>
      <c r="G26" s="107"/>
      <c r="H26" s="119"/>
      <c r="I26" s="120"/>
      <c r="J26" s="108"/>
      <c r="K26" s="109"/>
      <c r="L26" s="15"/>
      <c r="M26" s="109"/>
      <c r="N26" s="114"/>
      <c r="O26" s="109"/>
      <c r="P26" s="109"/>
      <c r="Q26" s="124"/>
      <c r="R26" s="124"/>
      <c r="S26" s="124"/>
      <c r="T26" s="124"/>
      <c r="U26" s="11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/>
      <c r="B27" s="85" t="s">
        <v>52</v>
      </c>
      <c r="C27" s="51"/>
      <c r="D27" s="106"/>
      <c r="E27" s="106"/>
      <c r="F27" s="107"/>
      <c r="G27" s="107"/>
      <c r="H27" s="119"/>
      <c r="I27" s="120"/>
      <c r="J27" s="108"/>
      <c r="K27" s="109"/>
      <c r="L27" s="15"/>
      <c r="M27" s="109"/>
      <c r="N27" s="114"/>
      <c r="O27" s="109"/>
      <c r="P27" s="109"/>
      <c r="Q27" s="124"/>
      <c r="R27" s="124"/>
      <c r="S27" s="124"/>
      <c r="T27" s="124"/>
      <c r="U27" s="11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/>
      <c r="B28" s="85" t="s">
        <v>52</v>
      </c>
      <c r="C28" s="51"/>
      <c r="D28" s="106"/>
      <c r="E28" s="106"/>
      <c r="F28" s="107"/>
      <c r="G28" s="107"/>
      <c r="H28" s="119"/>
      <c r="I28" s="120"/>
      <c r="J28" s="108"/>
      <c r="K28" s="109"/>
      <c r="L28" s="15"/>
      <c r="M28" s="109"/>
      <c r="N28" s="114"/>
      <c r="O28" s="109"/>
      <c r="P28" s="109"/>
      <c r="Q28" s="124"/>
      <c r="R28" s="124"/>
      <c r="S28" s="124"/>
      <c r="T28" s="124"/>
      <c r="U28" s="11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/>
      <c r="B29" s="85" t="s">
        <v>52</v>
      </c>
      <c r="C29" s="51"/>
      <c r="D29" s="106"/>
      <c r="E29" s="106"/>
      <c r="F29" s="107"/>
      <c r="G29" s="107"/>
      <c r="H29" s="119"/>
      <c r="I29" s="120"/>
      <c r="J29" s="108"/>
      <c r="K29" s="109"/>
      <c r="L29" s="15"/>
      <c r="M29" s="109"/>
      <c r="N29" s="114"/>
      <c r="O29" s="109"/>
      <c r="P29" s="109"/>
      <c r="Q29" s="124"/>
      <c r="R29" s="124"/>
      <c r="S29" s="124"/>
      <c r="T29" s="124"/>
      <c r="U29" s="11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 t="s">
        <v>0</v>
      </c>
      <c r="B30" s="85"/>
      <c r="C30" s="51"/>
      <c r="D30" s="106"/>
      <c r="E30" s="106"/>
      <c r="F30" s="107"/>
      <c r="G30" s="107"/>
      <c r="H30" s="119"/>
      <c r="I30" s="120"/>
      <c r="J30" s="108"/>
      <c r="K30" s="109"/>
      <c r="L30" s="15"/>
      <c r="M30" s="109"/>
      <c r="N30" s="114"/>
      <c r="O30" s="109"/>
      <c r="P30" s="109"/>
      <c r="Q30" s="124"/>
      <c r="R30" s="124"/>
      <c r="S30" s="124"/>
      <c r="T30" s="124"/>
      <c r="U30" s="11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/>
      <c r="B31" s="85" t="s">
        <v>0</v>
      </c>
      <c r="C31" s="110"/>
      <c r="D31" s="106"/>
      <c r="E31" s="106"/>
      <c r="F31" s="107"/>
      <c r="G31" s="107"/>
      <c r="H31" s="119"/>
      <c r="I31" s="120"/>
      <c r="J31" s="108"/>
      <c r="K31" s="109"/>
      <c r="L31" s="15"/>
      <c r="M31" s="109"/>
      <c r="N31" s="114"/>
      <c r="O31" s="109"/>
      <c r="P31" s="124"/>
      <c r="Q31" s="124"/>
      <c r="R31" s="124"/>
      <c r="S31" s="124"/>
      <c r="T31" s="124"/>
      <c r="U31" s="116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/>
      <c r="B32" s="85"/>
      <c r="C32" s="106"/>
      <c r="D32" s="106"/>
      <c r="E32" s="106"/>
      <c r="F32" s="107"/>
      <c r="G32" s="107"/>
      <c r="H32" s="119"/>
      <c r="I32" s="120"/>
      <c r="J32" s="108"/>
      <c r="K32" s="109"/>
      <c r="L32" s="15"/>
      <c r="M32" s="109"/>
      <c r="N32" s="114"/>
      <c r="O32" s="109"/>
      <c r="P32" s="124"/>
      <c r="Q32" s="124"/>
      <c r="R32" s="124"/>
      <c r="S32" s="124"/>
      <c r="T32" s="124"/>
      <c r="U32" s="116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/>
      <c r="B33" s="85"/>
      <c r="C33" s="51"/>
      <c r="D33" s="51"/>
      <c r="E33" s="51"/>
      <c r="F33" s="6"/>
      <c r="G33" s="6"/>
      <c r="H33" s="84"/>
      <c r="I33" s="7"/>
      <c r="J33" s="32"/>
      <c r="K33" s="15"/>
      <c r="L33" s="15"/>
      <c r="M33" s="15"/>
      <c r="N33" s="14"/>
      <c r="O33" s="15"/>
      <c r="P33" s="91"/>
      <c r="Q33" s="91"/>
      <c r="R33" s="91"/>
      <c r="S33" s="91"/>
      <c r="T33" s="91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/>
      <c r="B34" s="85"/>
      <c r="C34" s="51"/>
      <c r="D34" s="51"/>
      <c r="E34" s="51"/>
      <c r="F34" s="6"/>
      <c r="G34" s="6"/>
      <c r="H34" s="84"/>
      <c r="I34" s="7"/>
      <c r="J34" s="32"/>
      <c r="K34" s="15"/>
      <c r="L34" s="15"/>
      <c r="M34" s="15"/>
      <c r="N34" s="14"/>
      <c r="O34" s="15"/>
      <c r="P34" s="91"/>
      <c r="Q34" s="91"/>
      <c r="R34" s="91"/>
      <c r="S34" s="91"/>
      <c r="T34" s="91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/>
      <c r="B35" s="85"/>
      <c r="C35" s="51"/>
      <c r="D35" s="51"/>
      <c r="E35" s="51"/>
      <c r="F35" s="6"/>
      <c r="G35" s="6"/>
      <c r="H35" s="84"/>
      <c r="I35" s="7"/>
      <c r="J35" s="32"/>
      <c r="K35" s="15"/>
      <c r="L35" s="15"/>
      <c r="M35" s="15"/>
      <c r="N35" s="14"/>
      <c r="O35" s="15"/>
      <c r="P35" s="91"/>
      <c r="Q35" s="91"/>
      <c r="R35" s="91"/>
      <c r="S35" s="91"/>
      <c r="T35" s="91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/>
      <c r="B36" s="85"/>
      <c r="C36" s="50"/>
      <c r="D36" s="51"/>
      <c r="E36" s="51"/>
      <c r="F36" s="6"/>
      <c r="G36" s="6"/>
      <c r="H36" s="84"/>
      <c r="I36" s="7"/>
      <c r="J36" s="32"/>
      <c r="K36" s="15"/>
      <c r="L36" s="15"/>
      <c r="M36" s="15"/>
      <c r="N36" s="14"/>
      <c r="O36" s="15"/>
      <c r="P36" s="91"/>
      <c r="Q36" s="91"/>
      <c r="R36" s="91"/>
      <c r="S36" s="91"/>
      <c r="T36" s="91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/>
      <c r="B37" s="85"/>
      <c r="C37" s="51"/>
      <c r="D37" s="51"/>
      <c r="E37" s="51"/>
      <c r="F37" s="6"/>
      <c r="G37" s="6"/>
      <c r="H37" s="84"/>
      <c r="I37" s="7"/>
      <c r="J37" s="32"/>
      <c r="K37" s="15"/>
      <c r="L37" s="15"/>
      <c r="M37" s="15"/>
      <c r="N37" s="14"/>
      <c r="O37" s="15"/>
      <c r="P37" s="91"/>
      <c r="Q37" s="91"/>
      <c r="R37" s="91"/>
      <c r="S37" s="91"/>
      <c r="T37" s="91"/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/>
      <c r="B38" s="85"/>
      <c r="C38" s="51"/>
      <c r="D38" s="51"/>
      <c r="E38" s="51"/>
      <c r="F38" s="6"/>
      <c r="G38" s="6"/>
      <c r="H38" s="84"/>
      <c r="I38" s="7"/>
      <c r="J38" s="32"/>
      <c r="K38" s="15"/>
      <c r="L38" s="15"/>
      <c r="M38" s="15"/>
      <c r="N38" s="14"/>
      <c r="O38" s="15"/>
      <c r="P38" s="91"/>
      <c r="Q38" s="91"/>
      <c r="R38" s="91"/>
      <c r="S38" s="91"/>
      <c r="T38" s="91"/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/>
      <c r="B39" s="85"/>
      <c r="C39" s="50"/>
      <c r="D39" s="51"/>
      <c r="E39" s="51"/>
      <c r="F39" s="6"/>
      <c r="G39" s="6"/>
      <c r="H39" s="84"/>
      <c r="I39" s="7"/>
      <c r="J39" s="32"/>
      <c r="K39" s="15"/>
      <c r="L39" s="15"/>
      <c r="M39" s="15"/>
      <c r="N39" s="14"/>
      <c r="O39" s="15"/>
      <c r="P39" s="91"/>
      <c r="Q39" s="91"/>
      <c r="R39" s="91"/>
      <c r="S39" s="91"/>
      <c r="T39" s="91"/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/>
      <c r="B40" s="85"/>
      <c r="C40" s="50"/>
      <c r="D40" s="51"/>
      <c r="E40" s="51"/>
      <c r="F40" s="6"/>
      <c r="G40" s="6"/>
      <c r="H40" s="84"/>
      <c r="I40" s="7"/>
      <c r="J40" s="32"/>
      <c r="K40" s="15"/>
      <c r="L40" s="15"/>
      <c r="M40" s="15"/>
      <c r="N40" s="14"/>
      <c r="O40" s="15"/>
      <c r="P40" s="91"/>
      <c r="Q40" s="91"/>
      <c r="R40" s="91"/>
      <c r="S40" s="91"/>
      <c r="T40" s="91"/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/>
      <c r="B41" s="85"/>
      <c r="C41" s="50"/>
      <c r="D41" s="51"/>
      <c r="E41" s="51"/>
      <c r="F41" s="6"/>
      <c r="G41" s="6"/>
      <c r="H41" s="84"/>
      <c r="I41" s="7"/>
      <c r="J41" s="32"/>
      <c r="K41" s="15"/>
      <c r="L41" s="15"/>
      <c r="M41" s="15"/>
      <c r="N41" s="14"/>
      <c r="O41" s="15"/>
      <c r="P41" s="91"/>
      <c r="Q41" s="91"/>
      <c r="R41" s="91"/>
      <c r="S41" s="91"/>
      <c r="T41" s="91"/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13"/>
      <c r="B42" s="13"/>
      <c r="C42" s="13"/>
      <c r="D42" s="10" t="s">
        <v>59</v>
      </c>
      <c r="E42" s="12" t="s">
        <v>52</v>
      </c>
      <c r="F42" s="9">
        <f>SUM(F20:F41)</f>
        <v>123040</v>
      </c>
      <c r="G42" s="9">
        <f>SUM(G20:G41)</f>
        <v>0</v>
      </c>
      <c r="H42" s="9">
        <f>SUM(H20:H41)</f>
        <v>0</v>
      </c>
      <c r="I42" s="11" t="s">
        <v>52</v>
      </c>
      <c r="J42" s="9">
        <f t="shared" ref="J42:T42" si="12">SUM(J20:J41)</f>
        <v>0</v>
      </c>
      <c r="K42" s="9">
        <f t="shared" si="12"/>
        <v>123040</v>
      </c>
      <c r="L42" s="9">
        <f t="shared" si="12"/>
        <v>37859</v>
      </c>
      <c r="M42" s="9">
        <f t="shared" si="12"/>
        <v>1485</v>
      </c>
      <c r="N42" s="9">
        <f t="shared" si="12"/>
        <v>0</v>
      </c>
      <c r="O42" s="15">
        <f t="shared" si="12"/>
        <v>1785</v>
      </c>
      <c r="P42" s="15">
        <f t="shared" si="12"/>
        <v>561</v>
      </c>
      <c r="Q42" s="15">
        <f t="shared" si="12"/>
        <v>11722</v>
      </c>
      <c r="R42" s="15">
        <f t="shared" si="12"/>
        <v>671</v>
      </c>
      <c r="S42" s="15">
        <f t="shared" si="12"/>
        <v>54083</v>
      </c>
      <c r="T42" s="15">
        <f t="shared" si="12"/>
        <v>177123</v>
      </c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ht="12.75">
      <c r="A43" s="16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" customHeight="1">
      <c r="A45" s="16" t="s">
        <v>93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.75" thickTop="1" thickBot="1">
      <c r="A48" s="3"/>
      <c r="B48" s="54" t="s">
        <v>1</v>
      </c>
      <c r="C48" s="55"/>
      <c r="D48" s="55"/>
      <c r="E48" s="55"/>
      <c r="F48" s="55"/>
      <c r="G48" s="55"/>
      <c r="H48" s="55"/>
      <c r="I48" s="55"/>
      <c r="J48" s="63"/>
      <c r="K48" s="68"/>
      <c r="L48" s="6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2" thickTop="1">
      <c r="A49" s="3"/>
      <c r="B49" s="65" t="s">
        <v>60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>
      <c r="A50" s="3"/>
      <c r="B50" s="33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10</v>
      </c>
      <c r="K50" s="4" t="s">
        <v>11</v>
      </c>
      <c r="L50" s="70" t="s">
        <v>12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/>
      <c r="C51" s="44"/>
      <c r="D51" s="4"/>
      <c r="E51" s="44"/>
      <c r="F51" s="10" t="s">
        <v>56</v>
      </c>
      <c r="G51" s="72" t="s">
        <v>61</v>
      </c>
      <c r="H51" s="71" t="s">
        <v>48</v>
      </c>
      <c r="I51" s="71" t="s">
        <v>58</v>
      </c>
      <c r="J51" s="71" t="s">
        <v>62</v>
      </c>
      <c r="K51" s="72" t="s">
        <v>63</v>
      </c>
      <c r="L51" s="94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21.75">
      <c r="A52" s="19"/>
      <c r="B52" s="34" t="s">
        <v>0</v>
      </c>
      <c r="C52" s="53"/>
      <c r="D52" s="35" t="s">
        <v>0</v>
      </c>
      <c r="E52" s="35" t="s">
        <v>64</v>
      </c>
      <c r="F52" s="60" t="s">
        <v>65</v>
      </c>
      <c r="G52" s="37"/>
      <c r="H52" s="37" t="s">
        <v>0</v>
      </c>
      <c r="I52" s="61" t="s">
        <v>66</v>
      </c>
      <c r="J52" s="37" t="s">
        <v>67</v>
      </c>
      <c r="K52" s="92" t="s">
        <v>68</v>
      </c>
      <c r="L52" s="95" t="s">
        <v>0</v>
      </c>
      <c r="M52" s="52"/>
      <c r="N52" s="52"/>
      <c r="O52" s="5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>
      <c r="A53" s="23"/>
      <c r="B53" s="36" t="s">
        <v>23</v>
      </c>
      <c r="C53" s="37" t="s">
        <v>23</v>
      </c>
      <c r="D53" s="37" t="s">
        <v>24</v>
      </c>
      <c r="E53" s="37" t="s">
        <v>69</v>
      </c>
      <c r="F53" s="37" t="s">
        <v>69</v>
      </c>
      <c r="G53" s="37" t="s">
        <v>70</v>
      </c>
      <c r="H53" s="37" t="s">
        <v>70</v>
      </c>
      <c r="I53" s="37" t="s">
        <v>69</v>
      </c>
      <c r="J53" s="37" t="s">
        <v>69</v>
      </c>
      <c r="K53" s="92" t="s">
        <v>69</v>
      </c>
      <c r="L53" s="97" t="s">
        <v>71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2" thickBot="1">
      <c r="A54" s="26" t="s">
        <v>35</v>
      </c>
      <c r="B54" s="38" t="s">
        <v>36</v>
      </c>
      <c r="C54" s="39" t="s">
        <v>54</v>
      </c>
      <c r="D54" s="39" t="s">
        <v>38</v>
      </c>
      <c r="E54" s="39"/>
      <c r="F54" s="59" t="s">
        <v>72</v>
      </c>
      <c r="G54" s="59" t="s">
        <v>72</v>
      </c>
      <c r="H54" s="59" t="s">
        <v>73</v>
      </c>
      <c r="I54" s="59" t="s">
        <v>74</v>
      </c>
      <c r="J54" s="59" t="s">
        <v>74</v>
      </c>
      <c r="K54" s="93" t="s">
        <v>75</v>
      </c>
      <c r="L54" s="96" t="s">
        <v>45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Top="1">
      <c r="A55" s="5"/>
      <c r="B55" s="50" t="str">
        <f>+B20</f>
        <v>----</v>
      </c>
      <c r="C55" s="50"/>
      <c r="D55" s="50"/>
      <c r="E55" s="28"/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75">
        <f t="shared" ref="L55:L79" si="13">+E55+F55+G55+H55+I55+J55+K55</f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>
      <c r="A56" s="5">
        <f t="shared" ref="A56:A58" si="14">A55+1</f>
        <v>1</v>
      </c>
      <c r="B56" s="50" t="str">
        <f>+B21</f>
        <v>----</v>
      </c>
      <c r="C56" s="50" t="str">
        <f t="shared" ref="C56:D58" si="15">+C21</f>
        <v>Staff Assistant</v>
      </c>
      <c r="D56" s="50" t="str">
        <f t="shared" si="15"/>
        <v>Peter J. Cruz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32">
        <v>0</v>
      </c>
      <c r="K56" s="32">
        <v>0</v>
      </c>
      <c r="L56" s="14">
        <f t="shared" si="13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 t="shared" si="14"/>
        <v>2</v>
      </c>
      <c r="B57" s="50" t="str">
        <f>+B22</f>
        <v>----</v>
      </c>
      <c r="C57" s="50" t="str">
        <f t="shared" si="15"/>
        <v xml:space="preserve">Staff Assistant </v>
      </c>
      <c r="D57" s="50" t="str">
        <f t="shared" si="15"/>
        <v>Ethan Isaiah LG Rosalin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13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 t="shared" si="14"/>
        <v>3</v>
      </c>
      <c r="B58" s="50" t="str">
        <f>+B23</f>
        <v>----</v>
      </c>
      <c r="C58" s="50" t="str">
        <f t="shared" si="15"/>
        <v xml:space="preserve">Staff Assistant </v>
      </c>
      <c r="D58" s="50" t="str">
        <f t="shared" si="15"/>
        <v>Francesca Pangelinan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13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v>4</v>
      </c>
      <c r="B59" s="50"/>
      <c r="C59" s="51" t="s">
        <v>117</v>
      </c>
      <c r="D59" s="51" t="s">
        <v>100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3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/>
      <c r="B60" s="50"/>
      <c r="C60" s="50"/>
      <c r="D60" s="50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3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/>
      <c r="B61" s="50"/>
      <c r="C61" s="50"/>
      <c r="D61" s="50"/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3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/>
      <c r="B62" s="50"/>
      <c r="C62" s="50"/>
      <c r="D62" s="50"/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3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/>
      <c r="B63" s="50"/>
      <c r="C63" s="50"/>
      <c r="D63" s="50"/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3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/>
      <c r="B64" s="50"/>
      <c r="C64" s="50"/>
      <c r="D64" s="50"/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3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/>
      <c r="B65" s="50"/>
      <c r="C65" s="50"/>
      <c r="D65" s="50"/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3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/>
      <c r="B66" s="50"/>
      <c r="C66" s="50"/>
      <c r="D66" s="50"/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3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/>
      <c r="B67" s="50"/>
      <c r="C67" s="50"/>
      <c r="D67" s="50"/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3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/>
      <c r="B68" s="50"/>
      <c r="C68" s="50"/>
      <c r="D68" s="50"/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3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/>
      <c r="B69" s="50"/>
      <c r="C69" s="50"/>
      <c r="D69" s="50"/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3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/>
      <c r="B70" s="50"/>
      <c r="C70" s="50"/>
      <c r="D70" s="50"/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3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/>
      <c r="B71" s="50"/>
      <c r="C71" s="50"/>
      <c r="D71" s="50"/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/>
      <c r="B72" s="50"/>
      <c r="C72" s="50"/>
      <c r="D72" s="50"/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3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/>
      <c r="B73" s="50"/>
      <c r="C73" s="50"/>
      <c r="D73" s="50"/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3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/>
      <c r="B74" s="50"/>
      <c r="C74" s="50"/>
      <c r="D74" s="5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3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/>
      <c r="B75" s="50"/>
      <c r="C75" s="50"/>
      <c r="D75" s="50"/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3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/>
      <c r="B76" s="50"/>
      <c r="C76" s="50"/>
      <c r="D76" s="50"/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3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/>
      <c r="B77" s="50"/>
      <c r="C77" s="50"/>
      <c r="D77" s="50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3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/>
      <c r="B78" s="50"/>
      <c r="C78" s="50"/>
      <c r="D78" s="50"/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3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/>
      <c r="B79" s="50"/>
      <c r="C79" s="50"/>
      <c r="D79" s="50"/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3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13"/>
      <c r="B80" s="13"/>
      <c r="C80" s="13"/>
      <c r="D80" s="10" t="s">
        <v>57</v>
      </c>
      <c r="E80" s="9">
        <f t="shared" ref="E80:L80" si="16">SUM(E55:E79)</f>
        <v>0</v>
      </c>
      <c r="F80" s="9">
        <f t="shared" si="16"/>
        <v>0</v>
      </c>
      <c r="G80" s="9">
        <f t="shared" si="16"/>
        <v>0</v>
      </c>
      <c r="H80" s="9">
        <f t="shared" si="16"/>
        <v>0</v>
      </c>
      <c r="I80" s="9">
        <f t="shared" si="16"/>
        <v>0</v>
      </c>
      <c r="J80" s="9">
        <f t="shared" si="16"/>
        <v>0</v>
      </c>
      <c r="K80" s="9">
        <f t="shared" si="16"/>
        <v>0</v>
      </c>
      <c r="L80" s="9">
        <f t="shared" si="16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56">
      <c r="A81" s="3" t="s">
        <v>56</v>
      </c>
      <c r="B81" s="3" t="s">
        <v>76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56">
      <c r="A82" s="3" t="s">
        <v>61</v>
      </c>
      <c r="B82" s="3" t="s">
        <v>77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56">
      <c r="A83" s="3" t="s">
        <v>48</v>
      </c>
      <c r="B83" s="3" t="s">
        <v>78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>
      <c r="A84" s="3" t="s">
        <v>58</v>
      </c>
      <c r="B84" s="3" t="s">
        <v>79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>
      <c r="A85" s="3" t="s">
        <v>62</v>
      </c>
      <c r="B85" s="3" t="s">
        <v>80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>
      <c r="A86" s="3" t="s">
        <v>63</v>
      </c>
      <c r="B86" s="3" t="s">
        <v>81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</sheetData>
  <mergeCells count="1">
    <mergeCell ref="I17:J18"/>
  </mergeCells>
  <printOptions horizontalCentered="1"/>
  <pageMargins left="0.2" right="0.2" top="1" bottom="0.25" header="0.3" footer="0.3"/>
  <pageSetup paperSize="5" scale="77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121"/>
  <sheetViews>
    <sheetView view="pageLayout" zoomScale="154" zoomScaleNormal="100" zoomScalePageLayoutView="154" workbookViewId="0">
      <selection activeCell="L20" sqref="L20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5" width="8" style="8" customWidth="1"/>
    <col min="6" max="6" width="8.21875" style="8" customWidth="1"/>
    <col min="7" max="7" width="8.77734375" style="8" customWidth="1"/>
    <col min="8" max="8" width="8.109375" style="8" customWidth="1"/>
    <col min="9" max="9" width="9.44140625" style="8" customWidth="1"/>
    <col min="10" max="10" width="6.77734375" style="8" customWidth="1"/>
    <col min="11" max="11" width="7.6640625" style="8" customWidth="1"/>
    <col min="12" max="12" width="10.77734375" style="8" customWidth="1"/>
    <col min="13" max="14" width="8.6640625" style="8" customWidth="1"/>
    <col min="15" max="15" width="8" style="8" customWidth="1"/>
    <col min="16" max="16" width="6.77734375" style="8" customWidth="1"/>
    <col min="17" max="18" width="7.77734375" style="8" customWidth="1"/>
    <col min="19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2.75">
      <c r="A8" s="80" t="s">
        <v>87</v>
      </c>
      <c r="B8" s="76"/>
      <c r="C8" s="76"/>
      <c r="D8" s="80" t="s">
        <v>90</v>
      </c>
      <c r="E8" s="80" t="s">
        <v>134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s="79" customFormat="1" ht="12.75">
      <c r="A9" s="80"/>
      <c r="B9" s="76"/>
      <c r="C9" s="76"/>
      <c r="D9" s="80"/>
      <c r="E9" s="76"/>
      <c r="F9" s="76"/>
      <c r="G9" s="76"/>
      <c r="H9" s="76"/>
      <c r="I9" s="76"/>
      <c r="J9" s="76"/>
      <c r="K9" s="76"/>
      <c r="L9" s="81"/>
      <c r="M9" s="81"/>
      <c r="N9" s="81"/>
      <c r="O9" s="81"/>
      <c r="P9" s="81"/>
      <c r="Q9" s="81"/>
      <c r="R9" s="81"/>
      <c r="S9" s="81"/>
      <c r="T9" s="76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</row>
    <row r="10" spans="1:74" ht="15">
      <c r="A10" s="16"/>
      <c r="B10" s="3"/>
      <c r="C10" s="3"/>
      <c r="D10" s="16"/>
      <c r="E10" s="3"/>
      <c r="F10"/>
      <c r="G10"/>
      <c r="H10"/>
      <c r="I10"/>
      <c r="J10"/>
      <c r="K10" s="3"/>
      <c r="L10" s="3" t="s">
        <v>0</v>
      </c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.75" thickBot="1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2.75" thickTop="1" thickBot="1">
      <c r="A12" s="3"/>
      <c r="B12" s="54" t="s">
        <v>1</v>
      </c>
      <c r="C12" s="55"/>
      <c r="D12" s="55"/>
      <c r="E12" s="55"/>
      <c r="F12" s="55"/>
      <c r="G12" s="55"/>
      <c r="H12" s="55"/>
      <c r="I12" s="55"/>
      <c r="J12" s="56"/>
      <c r="K12" s="3"/>
      <c r="L12" s="3"/>
      <c r="M12" s="3"/>
      <c r="N12" s="3"/>
      <c r="O12" s="3"/>
      <c r="P12" s="3"/>
      <c r="Q12" s="54" t="s">
        <v>1</v>
      </c>
      <c r="R12" s="56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" thickTop="1">
      <c r="A13" s="3"/>
      <c r="B13" s="42"/>
      <c r="C13" s="3"/>
      <c r="D13" s="3"/>
      <c r="E13" s="3"/>
      <c r="F13" s="3"/>
      <c r="G13" s="3"/>
      <c r="H13" s="3"/>
      <c r="I13" s="3"/>
      <c r="J13" s="41"/>
      <c r="K13" s="3"/>
      <c r="L13" s="3"/>
      <c r="M13" s="3"/>
      <c r="N13" s="3"/>
      <c r="O13" s="3"/>
      <c r="P13" s="3"/>
      <c r="Q13" s="42"/>
      <c r="R13" s="41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>
      <c r="A14" s="3"/>
      <c r="B14" s="33" t="s">
        <v>2</v>
      </c>
      <c r="C14" s="44" t="s">
        <v>3</v>
      </c>
      <c r="D14" s="4" t="s">
        <v>4</v>
      </c>
      <c r="E14" s="44" t="s">
        <v>5</v>
      </c>
      <c r="F14" s="4" t="s">
        <v>6</v>
      </c>
      <c r="G14" s="31" t="s">
        <v>7</v>
      </c>
      <c r="H14" s="31" t="s">
        <v>8</v>
      </c>
      <c r="I14" s="31" t="s">
        <v>9</v>
      </c>
      <c r="J14" s="58" t="s">
        <v>10</v>
      </c>
      <c r="K14" s="44" t="s">
        <v>11</v>
      </c>
      <c r="L14" s="44" t="s">
        <v>12</v>
      </c>
      <c r="M14" s="4" t="s">
        <v>13</v>
      </c>
      <c r="N14" s="4" t="s">
        <v>14</v>
      </c>
      <c r="O14" s="4" t="s">
        <v>15</v>
      </c>
      <c r="P14" s="4" t="s">
        <v>16</v>
      </c>
      <c r="Q14" s="45" t="s">
        <v>17</v>
      </c>
      <c r="R14" s="58" t="s">
        <v>18</v>
      </c>
      <c r="S14" s="45" t="s">
        <v>19</v>
      </c>
      <c r="T14" s="17" t="s">
        <v>20</v>
      </c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19"/>
      <c r="B15" s="34" t="s">
        <v>0</v>
      </c>
      <c r="C15" s="53"/>
      <c r="D15" s="35" t="s">
        <v>0</v>
      </c>
      <c r="E15" s="35" t="s">
        <v>0</v>
      </c>
      <c r="F15" s="35" t="s">
        <v>0</v>
      </c>
      <c r="G15" s="37"/>
      <c r="H15" s="37" t="s">
        <v>0</v>
      </c>
      <c r="I15" s="160" t="s">
        <v>21</v>
      </c>
      <c r="J15" s="161"/>
      <c r="K15" s="21" t="s">
        <v>0</v>
      </c>
      <c r="L15" s="19"/>
      <c r="M15" s="21"/>
      <c r="N15" s="21"/>
      <c r="O15" s="21" t="s">
        <v>22</v>
      </c>
      <c r="P15" s="21"/>
      <c r="Q15" s="46"/>
      <c r="R15" s="47"/>
      <c r="S15" s="22"/>
      <c r="T15" s="22"/>
      <c r="U15" s="99"/>
      <c r="V15" s="52"/>
      <c r="W15" s="5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23"/>
      <c r="B16" s="36" t="s">
        <v>23</v>
      </c>
      <c r="C16" s="37" t="s">
        <v>23</v>
      </c>
      <c r="D16" s="37" t="s">
        <v>24</v>
      </c>
      <c r="E16" s="37" t="s">
        <v>82</v>
      </c>
      <c r="F16" s="37" t="s">
        <v>0</v>
      </c>
      <c r="G16" s="37"/>
      <c r="H16" s="37" t="s">
        <v>0</v>
      </c>
      <c r="I16" s="162"/>
      <c r="J16" s="163"/>
      <c r="K16" s="24" t="s">
        <v>25</v>
      </c>
      <c r="L16" s="20" t="s">
        <v>26</v>
      </c>
      <c r="M16" s="20" t="s">
        <v>27</v>
      </c>
      <c r="N16" s="20" t="s">
        <v>28</v>
      </c>
      <c r="O16" s="20" t="s">
        <v>29</v>
      </c>
      <c r="P16" s="19" t="s">
        <v>30</v>
      </c>
      <c r="Q16" s="34" t="s">
        <v>31</v>
      </c>
      <c r="R16" s="48" t="s">
        <v>32</v>
      </c>
      <c r="S16" s="22" t="s">
        <v>33</v>
      </c>
      <c r="T16" s="25" t="s">
        <v>34</v>
      </c>
      <c r="U16" s="101" t="s">
        <v>102</v>
      </c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ht="12" thickBot="1">
      <c r="A17" s="26" t="s">
        <v>35</v>
      </c>
      <c r="B17" s="38" t="s">
        <v>36</v>
      </c>
      <c r="C17" s="39" t="s">
        <v>37</v>
      </c>
      <c r="D17" s="39" t="s">
        <v>38</v>
      </c>
      <c r="E17" s="39" t="s">
        <v>39</v>
      </c>
      <c r="F17" s="39" t="s">
        <v>40</v>
      </c>
      <c r="G17" s="39" t="s">
        <v>41</v>
      </c>
      <c r="H17" s="39" t="s">
        <v>42</v>
      </c>
      <c r="I17" s="40" t="s">
        <v>43</v>
      </c>
      <c r="J17" s="57" t="s">
        <v>44</v>
      </c>
      <c r="K17" s="30" t="s">
        <v>45</v>
      </c>
      <c r="L17" s="74" t="s">
        <v>131</v>
      </c>
      <c r="M17" s="27" t="s">
        <v>55</v>
      </c>
      <c r="N17" s="27" t="s">
        <v>46</v>
      </c>
      <c r="O17" s="27" t="s">
        <v>47</v>
      </c>
      <c r="P17" s="29" t="s">
        <v>61</v>
      </c>
      <c r="Q17" s="43" t="s">
        <v>49</v>
      </c>
      <c r="R17" s="49" t="s">
        <v>49</v>
      </c>
      <c r="S17" s="30" t="s">
        <v>50</v>
      </c>
      <c r="T17" s="27" t="s">
        <v>51</v>
      </c>
      <c r="U17" s="100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Top="1">
      <c r="A18" s="5">
        <v>1</v>
      </c>
      <c r="B18" s="85" t="s">
        <v>52</v>
      </c>
      <c r="C18" s="50" t="s">
        <v>125</v>
      </c>
      <c r="D18" s="50" t="s">
        <v>127</v>
      </c>
      <c r="E18" s="50" t="s">
        <v>52</v>
      </c>
      <c r="F18" s="137">
        <v>63728</v>
      </c>
      <c r="G18" s="137">
        <v>0</v>
      </c>
      <c r="H18" s="137">
        <f t="shared" ref="H18" si="0">+L56</f>
        <v>0</v>
      </c>
      <c r="I18" s="138"/>
      <c r="J18" s="137">
        <v>0</v>
      </c>
      <c r="K18" s="134">
        <f t="shared" ref="K18:K19" si="1">(+F18+G18+H18+J18)</f>
        <v>63728</v>
      </c>
      <c r="L18" s="134">
        <f>ROUND((K18*0.3077),0)</f>
        <v>19609</v>
      </c>
      <c r="M18" s="134">
        <v>495</v>
      </c>
      <c r="N18" s="134">
        <f>ROUND((J18*0.0145),0)</f>
        <v>0</v>
      </c>
      <c r="O18" s="134">
        <f>ROUND((K18*0.0145),0)</f>
        <v>924</v>
      </c>
      <c r="P18" s="134">
        <v>187</v>
      </c>
      <c r="Q18" s="146">
        <v>4801</v>
      </c>
      <c r="R18" s="146">
        <v>342</v>
      </c>
      <c r="S18" s="134">
        <f t="shared" ref="S18:S20" si="2">+L18+M18+N18+O18+P18+Q18+R18</f>
        <v>26358</v>
      </c>
      <c r="T18" s="134">
        <f t="shared" ref="T18:T20" si="3">+K18+S18</f>
        <v>90086</v>
      </c>
      <c r="U18" s="9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>
      <c r="A19" s="5">
        <f t="shared" ref="A19:A35" si="4">A18+1</f>
        <v>2</v>
      </c>
      <c r="B19" s="85" t="s">
        <v>52</v>
      </c>
      <c r="C19" s="133" t="s">
        <v>125</v>
      </c>
      <c r="D19" s="133" t="s">
        <v>126</v>
      </c>
      <c r="E19" s="50" t="s">
        <v>52</v>
      </c>
      <c r="F19" s="137">
        <v>49731</v>
      </c>
      <c r="G19" s="137">
        <v>0</v>
      </c>
      <c r="H19" s="137">
        <f>+L57</f>
        <v>0</v>
      </c>
      <c r="I19" s="138"/>
      <c r="J19" s="137">
        <v>0</v>
      </c>
      <c r="K19" s="134">
        <f t="shared" si="1"/>
        <v>49731</v>
      </c>
      <c r="L19" s="134">
        <f>ROUND((K19*0.3077),0)</f>
        <v>15302</v>
      </c>
      <c r="M19" s="134">
        <v>495</v>
      </c>
      <c r="N19" s="134">
        <v>0</v>
      </c>
      <c r="O19" s="134">
        <f>ROUND((K19*0.0145),0)</f>
        <v>721</v>
      </c>
      <c r="P19" s="134">
        <v>187</v>
      </c>
      <c r="Q19" s="146">
        <v>4801</v>
      </c>
      <c r="R19" s="146">
        <v>342</v>
      </c>
      <c r="S19" s="134">
        <f t="shared" si="2"/>
        <v>21848</v>
      </c>
      <c r="T19" s="134">
        <f t="shared" si="3"/>
        <v>71579</v>
      </c>
      <c r="U19" s="10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si="4"/>
        <v>3</v>
      </c>
      <c r="B20" s="85" t="s">
        <v>52</v>
      </c>
      <c r="C20" s="51" t="s">
        <v>140</v>
      </c>
      <c r="D20" s="51" t="s">
        <v>141</v>
      </c>
      <c r="E20" s="50" t="s">
        <v>52</v>
      </c>
      <c r="F20" s="137">
        <v>46256</v>
      </c>
      <c r="G20" s="137">
        <v>0</v>
      </c>
      <c r="H20" s="137">
        <f>+L58</f>
        <v>0</v>
      </c>
      <c r="I20" s="7"/>
      <c r="J20" s="137">
        <v>0</v>
      </c>
      <c r="K20" s="15">
        <v>46256</v>
      </c>
      <c r="L20" s="134">
        <f>ROUND((K20*0.3077),0)</f>
        <v>14233</v>
      </c>
      <c r="M20" s="134">
        <v>495</v>
      </c>
      <c r="N20" s="134">
        <v>0</v>
      </c>
      <c r="O20" s="134">
        <f>ROUND((K20*0.0145),0)</f>
        <v>671</v>
      </c>
      <c r="P20" s="134">
        <v>187</v>
      </c>
      <c r="Q20" s="15">
        <v>21918</v>
      </c>
      <c r="R20" s="15">
        <v>530</v>
      </c>
      <c r="S20" s="15">
        <f t="shared" si="2"/>
        <v>38034</v>
      </c>
      <c r="T20" s="134">
        <f t="shared" si="3"/>
        <v>84290</v>
      </c>
      <c r="U20" s="9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4"/>
        <v>4</v>
      </c>
      <c r="B21" s="5"/>
      <c r="C21" s="51"/>
      <c r="D21" s="51"/>
      <c r="E21" s="51"/>
      <c r="F21" s="6"/>
      <c r="G21" s="6"/>
      <c r="H21" s="84"/>
      <c r="I21" s="7"/>
      <c r="J21" s="3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9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4"/>
        <v>5</v>
      </c>
      <c r="B22" s="5"/>
      <c r="C22" s="50"/>
      <c r="D22" s="50"/>
      <c r="E22" s="51"/>
      <c r="F22" s="6"/>
      <c r="G22" s="6"/>
      <c r="H22" s="84"/>
      <c r="I22" s="7"/>
      <c r="J22" s="3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9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4"/>
        <v>6</v>
      </c>
      <c r="B23" s="5"/>
      <c r="C23" s="51"/>
      <c r="D23" s="51"/>
      <c r="E23" s="51"/>
      <c r="F23" s="6"/>
      <c r="G23" s="6"/>
      <c r="H23" s="84"/>
      <c r="I23" s="7"/>
      <c r="J23" s="32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9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4"/>
        <v>7</v>
      </c>
      <c r="B24" s="5"/>
      <c r="C24" s="51"/>
      <c r="D24" s="51"/>
      <c r="E24" s="51"/>
      <c r="F24" s="6"/>
      <c r="G24" s="6"/>
      <c r="H24" s="84"/>
      <c r="I24" s="7"/>
      <c r="J24" s="32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9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f t="shared" si="4"/>
        <v>8</v>
      </c>
      <c r="B25" s="5"/>
      <c r="C25" s="51"/>
      <c r="D25" s="51"/>
      <c r="E25" s="51"/>
      <c r="F25" s="6"/>
      <c r="G25" s="6"/>
      <c r="H25" s="84"/>
      <c r="I25" s="7"/>
      <c r="J25" s="3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98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>
        <f t="shared" si="4"/>
        <v>9</v>
      </c>
      <c r="B26" s="5"/>
      <c r="C26" s="51"/>
      <c r="D26" s="51"/>
      <c r="E26" s="51"/>
      <c r="F26" s="6"/>
      <c r="G26" s="6"/>
      <c r="H26" s="84"/>
      <c r="I26" s="7"/>
      <c r="J26" s="3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>
        <f t="shared" si="4"/>
        <v>10</v>
      </c>
      <c r="B27" s="5"/>
      <c r="C27" s="51"/>
      <c r="D27" s="51"/>
      <c r="E27" s="51"/>
      <c r="F27" s="6"/>
      <c r="G27" s="6"/>
      <c r="H27" s="84"/>
      <c r="I27" s="7"/>
      <c r="J27" s="3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9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4"/>
        <v>11</v>
      </c>
      <c r="B28" s="5"/>
      <c r="C28" s="51"/>
      <c r="D28" s="51"/>
      <c r="E28" s="51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4"/>
        <v>12</v>
      </c>
      <c r="B29" s="5"/>
      <c r="C29" s="51"/>
      <c r="D29" s="51"/>
      <c r="E29" s="51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4"/>
        <v>13</v>
      </c>
      <c r="B30" s="5"/>
      <c r="C30" s="51"/>
      <c r="D30" s="50"/>
      <c r="E30" s="51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82"/>
      <c r="R30" s="82"/>
      <c r="S30" s="14"/>
      <c r="T30" s="14"/>
      <c r="U30" s="9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4"/>
        <v>14</v>
      </c>
      <c r="B31" s="5"/>
      <c r="C31" s="51"/>
      <c r="D31" s="51"/>
      <c r="E31" s="51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4"/>
        <v>15</v>
      </c>
      <c r="B32" s="5"/>
      <c r="C32" s="50"/>
      <c r="D32" s="51"/>
      <c r="E32" s="51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4"/>
        <v>16</v>
      </c>
      <c r="B33" s="5"/>
      <c r="C33" s="51"/>
      <c r="D33" s="51"/>
      <c r="E33" s="51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73"/>
      <c r="S33" s="14"/>
      <c r="T33" s="14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4"/>
        <v>17</v>
      </c>
      <c r="B34" s="5"/>
      <c r="C34" s="51"/>
      <c r="D34" s="51"/>
      <c r="E34" s="51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4"/>
        <v>18</v>
      </c>
      <c r="B35" s="5"/>
      <c r="C35" s="51"/>
      <c r="D35" s="51"/>
      <c r="E35" s="51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73"/>
      <c r="R35" s="73"/>
      <c r="S35" s="14"/>
      <c r="T35" s="14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v>19</v>
      </c>
      <c r="B36" s="5"/>
      <c r="C36" s="51"/>
      <c r="D36" s="51"/>
      <c r="E36" s="51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14"/>
      <c r="R36" s="73"/>
      <c r="S36" s="14"/>
      <c r="T36" s="14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v>20</v>
      </c>
      <c r="B37" s="5"/>
      <c r="C37" s="50"/>
      <c r="D37" s="51"/>
      <c r="E37" s="51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21</v>
      </c>
      <c r="B38" s="5"/>
      <c r="C38" s="51"/>
      <c r="D38" s="51"/>
      <c r="E38" s="51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22</v>
      </c>
      <c r="B39" s="5"/>
      <c r="C39" s="51"/>
      <c r="D39" s="51"/>
      <c r="E39" s="51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23</v>
      </c>
      <c r="B40" s="5"/>
      <c r="C40" s="50"/>
      <c r="D40" s="51"/>
      <c r="E40" s="51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73"/>
      <c r="R40" s="73"/>
      <c r="S40" s="14"/>
      <c r="T40" s="14"/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24</v>
      </c>
      <c r="B41" s="5"/>
      <c r="C41" s="50"/>
      <c r="D41" s="51"/>
      <c r="E41" s="51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25</v>
      </c>
      <c r="B42" s="5"/>
      <c r="C42" s="51"/>
      <c r="D42" s="50"/>
      <c r="E42" s="51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13"/>
      <c r="B43" s="13"/>
      <c r="C43" s="13"/>
      <c r="D43" s="10" t="s">
        <v>59</v>
      </c>
      <c r="E43" s="12" t="s">
        <v>52</v>
      </c>
      <c r="F43" s="9">
        <f>SUM(F18:F42)</f>
        <v>159715</v>
      </c>
      <c r="G43" s="9">
        <f>SUM(G18:G42)</f>
        <v>0</v>
      </c>
      <c r="H43" s="9">
        <f>SUM(H18:H42)</f>
        <v>0</v>
      </c>
      <c r="I43" s="11" t="s">
        <v>52</v>
      </c>
      <c r="J43" s="9">
        <f t="shared" ref="J43:T43" si="5">SUM(J18:J42)</f>
        <v>0</v>
      </c>
      <c r="K43" s="9">
        <f t="shared" si="5"/>
        <v>159715</v>
      </c>
      <c r="L43" s="9">
        <f t="shared" si="5"/>
        <v>49144</v>
      </c>
      <c r="M43" s="9">
        <f t="shared" si="5"/>
        <v>1485</v>
      </c>
      <c r="N43" s="9">
        <f t="shared" si="5"/>
        <v>0</v>
      </c>
      <c r="O43" s="15">
        <f t="shared" si="5"/>
        <v>2316</v>
      </c>
      <c r="P43" s="15">
        <f t="shared" si="5"/>
        <v>561</v>
      </c>
      <c r="Q43" s="15">
        <f t="shared" si="5"/>
        <v>31520</v>
      </c>
      <c r="R43" s="15">
        <f t="shared" si="5"/>
        <v>1214</v>
      </c>
      <c r="S43" s="15">
        <f t="shared" si="5"/>
        <v>86240</v>
      </c>
      <c r="T43" s="15">
        <f t="shared" si="5"/>
        <v>245955</v>
      </c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>
      <c r="A45" s="16" t="s">
        <v>83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" customHeight="1">
      <c r="A46" s="16" t="s">
        <v>93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66" ht="12.75" thickTop="1" thickBot="1">
      <c r="A49" s="3"/>
      <c r="B49" s="54" t="s">
        <v>1</v>
      </c>
      <c r="C49" s="55"/>
      <c r="D49" s="55"/>
      <c r="E49" s="55"/>
      <c r="F49" s="55"/>
      <c r="G49" s="55"/>
      <c r="H49" s="55"/>
      <c r="I49" s="55"/>
      <c r="J49" s="63"/>
      <c r="K49" s="68"/>
      <c r="L49" s="6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2" thickTop="1">
      <c r="A50" s="3"/>
      <c r="B50" s="65" t="s">
        <v>60</v>
      </c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10</v>
      </c>
      <c r="K51" s="4" t="s">
        <v>11</v>
      </c>
      <c r="L51" s="70" t="s">
        <v>12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>
      <c r="A52" s="3"/>
      <c r="B52" s="33"/>
      <c r="C52" s="44"/>
      <c r="D52" s="4"/>
      <c r="E52" s="44"/>
      <c r="F52" s="10" t="s">
        <v>56</v>
      </c>
      <c r="G52" s="72" t="s">
        <v>61</v>
      </c>
      <c r="H52" s="71" t="s">
        <v>48</v>
      </c>
      <c r="I52" s="71" t="s">
        <v>58</v>
      </c>
      <c r="J52" s="71" t="s">
        <v>62</v>
      </c>
      <c r="K52" s="71" t="s">
        <v>63</v>
      </c>
      <c r="L52" s="64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21.75">
      <c r="A53" s="19"/>
      <c r="B53" s="34" t="s">
        <v>0</v>
      </c>
      <c r="C53" s="53"/>
      <c r="D53" s="35" t="s">
        <v>0</v>
      </c>
      <c r="E53" s="35" t="s">
        <v>64</v>
      </c>
      <c r="F53" s="60" t="s">
        <v>65</v>
      </c>
      <c r="G53" s="37"/>
      <c r="H53" s="37" t="s">
        <v>0</v>
      </c>
      <c r="I53" s="61" t="s">
        <v>66</v>
      </c>
      <c r="J53" s="37" t="s">
        <v>67</v>
      </c>
      <c r="K53" s="37" t="s">
        <v>68</v>
      </c>
      <c r="L53" s="20" t="s">
        <v>0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>
      <c r="A54" s="23"/>
      <c r="B54" s="36" t="s">
        <v>23</v>
      </c>
      <c r="C54" s="37" t="s">
        <v>23</v>
      </c>
      <c r="D54" s="37" t="s">
        <v>24</v>
      </c>
      <c r="E54" s="37" t="s">
        <v>69</v>
      </c>
      <c r="F54" s="37" t="s">
        <v>69</v>
      </c>
      <c r="G54" s="37" t="s">
        <v>70</v>
      </c>
      <c r="H54" s="37" t="s">
        <v>70</v>
      </c>
      <c r="I54" s="37" t="s">
        <v>69</v>
      </c>
      <c r="J54" s="37" t="s">
        <v>69</v>
      </c>
      <c r="K54" s="37" t="s">
        <v>69</v>
      </c>
      <c r="L54" s="62" t="s">
        <v>71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Bot="1">
      <c r="A55" s="26" t="s">
        <v>35</v>
      </c>
      <c r="B55" s="38" t="s">
        <v>36</v>
      </c>
      <c r="C55" s="39" t="s">
        <v>54</v>
      </c>
      <c r="D55" s="39" t="s">
        <v>38</v>
      </c>
      <c r="E55" s="39"/>
      <c r="F55" s="59" t="s">
        <v>72</v>
      </c>
      <c r="G55" s="59" t="s">
        <v>72</v>
      </c>
      <c r="H55" s="59" t="s">
        <v>73</v>
      </c>
      <c r="I55" s="59" t="s">
        <v>74</v>
      </c>
      <c r="J55" s="59" t="s">
        <v>74</v>
      </c>
      <c r="K55" s="59" t="s">
        <v>75</v>
      </c>
      <c r="L55" s="27" t="s">
        <v>45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2" thickTop="1">
      <c r="A56" s="5">
        <v>1</v>
      </c>
      <c r="B56" s="50" t="str">
        <f t="shared" ref="B56:D80" si="6">+B18</f>
        <v>----</v>
      </c>
      <c r="C56" s="50" t="str">
        <f t="shared" si="6"/>
        <v>PROGRAM COORDINATOR</v>
      </c>
      <c r="D56" s="50" t="str">
        <f t="shared" si="6"/>
        <v>DWAIN P. SANCHEZ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15">
        <f t="shared" ref="L56:L80" si="7">+E56+F56+G56+H56+I56+J56+K56</f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 t="shared" ref="A57:A73" si="8">A56+1</f>
        <v>2</v>
      </c>
      <c r="B57" s="50" t="str">
        <f t="shared" si="6"/>
        <v>----</v>
      </c>
      <c r="C57" s="50" t="str">
        <f t="shared" si="6"/>
        <v>PROGRAM COORDINATOR</v>
      </c>
      <c r="D57" s="50" t="str">
        <f t="shared" si="6"/>
        <v>SOTTO, KARL L.P.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7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 t="shared" si="8"/>
        <v>3</v>
      </c>
      <c r="B58" s="50" t="str">
        <f t="shared" si="6"/>
        <v>----</v>
      </c>
      <c r="C58" s="50" t="str">
        <f t="shared" si="6"/>
        <v>STAFF ASSISTANT</v>
      </c>
      <c r="D58" s="50" t="str">
        <f t="shared" si="6"/>
        <v>WILLIAMS-DUENAS, MONIQUE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7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f t="shared" si="8"/>
        <v>4</v>
      </c>
      <c r="B59" s="50">
        <f t="shared" si="6"/>
        <v>0</v>
      </c>
      <c r="C59" s="50">
        <f t="shared" si="6"/>
        <v>0</v>
      </c>
      <c r="D59" s="50">
        <f t="shared" si="6"/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7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>
        <f t="shared" si="8"/>
        <v>5</v>
      </c>
      <c r="B60" s="50">
        <f t="shared" si="6"/>
        <v>0</v>
      </c>
      <c r="C60" s="50">
        <f t="shared" si="6"/>
        <v>0</v>
      </c>
      <c r="D60" s="50">
        <f t="shared" si="6"/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7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>
        <f t="shared" si="8"/>
        <v>6</v>
      </c>
      <c r="B61" s="50">
        <f t="shared" si="6"/>
        <v>0</v>
      </c>
      <c r="C61" s="50">
        <f t="shared" si="6"/>
        <v>0</v>
      </c>
      <c r="D61" s="50">
        <f t="shared" si="6"/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7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>
        <f t="shared" si="8"/>
        <v>7</v>
      </c>
      <c r="B62" s="50">
        <f t="shared" si="6"/>
        <v>0</v>
      </c>
      <c r="C62" s="50">
        <f t="shared" si="6"/>
        <v>0</v>
      </c>
      <c r="D62" s="50">
        <f t="shared" si="6"/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7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>
        <f t="shared" si="8"/>
        <v>8</v>
      </c>
      <c r="B63" s="50">
        <f t="shared" si="6"/>
        <v>0</v>
      </c>
      <c r="C63" s="50">
        <f t="shared" si="6"/>
        <v>0</v>
      </c>
      <c r="D63" s="50">
        <f t="shared" si="6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7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>
        <f t="shared" si="8"/>
        <v>9</v>
      </c>
      <c r="B64" s="50">
        <f t="shared" si="6"/>
        <v>0</v>
      </c>
      <c r="C64" s="50">
        <f t="shared" si="6"/>
        <v>0</v>
      </c>
      <c r="D64" s="50">
        <f t="shared" si="6"/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7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8"/>
        <v>10</v>
      </c>
      <c r="B65" s="50">
        <f t="shared" si="6"/>
        <v>0</v>
      </c>
      <c r="C65" s="50">
        <f t="shared" si="6"/>
        <v>0</v>
      </c>
      <c r="D65" s="50">
        <f t="shared" si="6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7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8"/>
        <v>11</v>
      </c>
      <c r="B66" s="50">
        <f t="shared" si="6"/>
        <v>0</v>
      </c>
      <c r="C66" s="50">
        <f t="shared" si="6"/>
        <v>0</v>
      </c>
      <c r="D66" s="50">
        <f t="shared" si="6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7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8"/>
        <v>12</v>
      </c>
      <c r="B67" s="50">
        <f t="shared" si="6"/>
        <v>0</v>
      </c>
      <c r="C67" s="50">
        <f t="shared" si="6"/>
        <v>0</v>
      </c>
      <c r="D67" s="50">
        <f t="shared" si="6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7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8"/>
        <v>13</v>
      </c>
      <c r="B68" s="50">
        <f t="shared" si="6"/>
        <v>0</v>
      </c>
      <c r="C68" s="50">
        <f t="shared" si="6"/>
        <v>0</v>
      </c>
      <c r="D68" s="50">
        <f t="shared" si="6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7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8"/>
        <v>14</v>
      </c>
      <c r="B69" s="50">
        <f t="shared" si="6"/>
        <v>0</v>
      </c>
      <c r="C69" s="50">
        <f t="shared" si="6"/>
        <v>0</v>
      </c>
      <c r="D69" s="50">
        <f t="shared" si="6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7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8"/>
        <v>15</v>
      </c>
      <c r="B70" s="50">
        <f t="shared" si="6"/>
        <v>0</v>
      </c>
      <c r="C70" s="50">
        <f t="shared" si="6"/>
        <v>0</v>
      </c>
      <c r="D70" s="50">
        <f t="shared" si="6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7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8"/>
        <v>16</v>
      </c>
      <c r="B71" s="50">
        <f t="shared" si="6"/>
        <v>0</v>
      </c>
      <c r="C71" s="50">
        <f t="shared" si="6"/>
        <v>0</v>
      </c>
      <c r="D71" s="50">
        <f t="shared" si="6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7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8"/>
        <v>17</v>
      </c>
      <c r="B72" s="50">
        <f t="shared" si="6"/>
        <v>0</v>
      </c>
      <c r="C72" s="50">
        <f t="shared" si="6"/>
        <v>0</v>
      </c>
      <c r="D72" s="50">
        <f t="shared" si="6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7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8"/>
        <v>18</v>
      </c>
      <c r="B73" s="50">
        <f t="shared" si="6"/>
        <v>0</v>
      </c>
      <c r="C73" s="50">
        <f t="shared" si="6"/>
        <v>0</v>
      </c>
      <c r="D73" s="50">
        <f t="shared" si="6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7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v>19</v>
      </c>
      <c r="B74" s="50">
        <f t="shared" si="6"/>
        <v>0</v>
      </c>
      <c r="C74" s="50">
        <f t="shared" si="6"/>
        <v>0</v>
      </c>
      <c r="D74" s="50">
        <f t="shared" si="6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7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v>20</v>
      </c>
      <c r="B75" s="50">
        <f t="shared" si="6"/>
        <v>0</v>
      </c>
      <c r="C75" s="50">
        <f t="shared" si="6"/>
        <v>0</v>
      </c>
      <c r="D75" s="50">
        <f t="shared" si="6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7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21</v>
      </c>
      <c r="B76" s="50">
        <f t="shared" si="6"/>
        <v>0</v>
      </c>
      <c r="C76" s="50">
        <f t="shared" si="6"/>
        <v>0</v>
      </c>
      <c r="D76" s="50">
        <f t="shared" si="6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7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22</v>
      </c>
      <c r="B77" s="50">
        <f t="shared" si="6"/>
        <v>0</v>
      </c>
      <c r="C77" s="50">
        <f t="shared" si="6"/>
        <v>0</v>
      </c>
      <c r="D77" s="50">
        <f t="shared" si="6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7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23</v>
      </c>
      <c r="B78" s="50">
        <f t="shared" si="6"/>
        <v>0</v>
      </c>
      <c r="C78" s="50">
        <f t="shared" si="6"/>
        <v>0</v>
      </c>
      <c r="D78" s="50">
        <f t="shared" si="6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7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24</v>
      </c>
      <c r="B79" s="50">
        <f t="shared" si="6"/>
        <v>0</v>
      </c>
      <c r="C79" s="50">
        <f t="shared" si="6"/>
        <v>0</v>
      </c>
      <c r="D79" s="50">
        <f t="shared" si="6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7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25</v>
      </c>
      <c r="B80" s="50">
        <f t="shared" si="6"/>
        <v>0</v>
      </c>
      <c r="C80" s="50">
        <f t="shared" si="6"/>
        <v>0</v>
      </c>
      <c r="D80" s="50">
        <f t="shared" si="6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7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13"/>
      <c r="B81" s="13"/>
      <c r="C81" s="13"/>
      <c r="D81" s="10" t="s">
        <v>57</v>
      </c>
      <c r="E81" s="9">
        <f t="shared" ref="E81:L81" si="9">SUM(E56:E80)</f>
        <v>0</v>
      </c>
      <c r="F81" s="9">
        <f t="shared" si="9"/>
        <v>0</v>
      </c>
      <c r="G81" s="9">
        <f t="shared" si="9"/>
        <v>0</v>
      </c>
      <c r="H81" s="9">
        <f t="shared" si="9"/>
        <v>0</v>
      </c>
      <c r="I81" s="9">
        <f t="shared" si="9"/>
        <v>0</v>
      </c>
      <c r="J81" s="9">
        <f t="shared" si="9"/>
        <v>0</v>
      </c>
      <c r="K81" s="9">
        <f t="shared" si="9"/>
        <v>0</v>
      </c>
      <c r="L81" s="9">
        <f t="shared" si="9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3" t="s">
        <v>56</v>
      </c>
      <c r="B82" s="3" t="s">
        <v>76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66">
      <c r="A83" s="3" t="s">
        <v>61</v>
      </c>
      <c r="B83" s="3" t="s">
        <v>77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66">
      <c r="A84" s="3" t="s">
        <v>48</v>
      </c>
      <c r="B84" s="3" t="s">
        <v>78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66">
      <c r="A85" s="3" t="s">
        <v>58</v>
      </c>
      <c r="B85" s="3" t="s">
        <v>79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66">
      <c r="A86" s="3" t="s">
        <v>62</v>
      </c>
      <c r="B86" s="3" t="s">
        <v>80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63</v>
      </c>
      <c r="B87" s="3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</sheetData>
  <mergeCells count="1">
    <mergeCell ref="I15:J16"/>
  </mergeCells>
  <printOptions horizontalCentered="1"/>
  <pageMargins left="0.2" right="0.2" top="1" bottom="0.25" header="0.3" footer="0.3"/>
  <pageSetup paperSize="5" scale="77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121"/>
  <sheetViews>
    <sheetView view="pageLayout" zoomScale="136" zoomScaleNormal="100" zoomScalePageLayoutView="136" workbookViewId="0">
      <selection activeCell="L23" sqref="L23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5" width="7.77734375" style="8" customWidth="1"/>
    <col min="6" max="6" width="8" style="8" customWidth="1"/>
    <col min="7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9.77734375" style="8" customWidth="1"/>
    <col min="13" max="13" width="8.6640625" style="8" customWidth="1"/>
    <col min="14" max="15" width="7.77734375" style="8" customWidth="1"/>
    <col min="16" max="16" width="6.77734375" style="8" customWidth="1"/>
    <col min="17" max="18" width="7.77734375" style="8" customWidth="1"/>
    <col min="19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97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32" t="s">
        <v>132</v>
      </c>
      <c r="F8" s="76"/>
      <c r="G8" s="76"/>
      <c r="H8" s="76"/>
      <c r="I8" s="76"/>
      <c r="J8" s="76"/>
      <c r="K8" s="76"/>
      <c r="L8" s="81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s="79" customFormat="1" ht="14.25">
      <c r="A9" s="80"/>
      <c r="B9" s="76"/>
      <c r="C9" s="76"/>
      <c r="D9" s="80" t="s">
        <v>90</v>
      </c>
      <c r="E9" s="132" t="s">
        <v>133</v>
      </c>
      <c r="F9" s="76"/>
      <c r="G9" s="76"/>
      <c r="H9" s="76"/>
      <c r="I9" s="76"/>
      <c r="J9" s="76"/>
      <c r="K9" s="76"/>
      <c r="L9" s="81"/>
      <c r="M9" s="81"/>
      <c r="N9" s="81"/>
      <c r="O9" s="81"/>
      <c r="P9" s="81"/>
      <c r="Q9" s="81"/>
      <c r="R9" s="81"/>
      <c r="S9" s="81"/>
      <c r="T9" s="76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</row>
    <row r="10" spans="1:74" ht="15">
      <c r="A10" s="16"/>
      <c r="B10" s="3"/>
      <c r="C10" s="3"/>
      <c r="D10" s="16"/>
      <c r="E10" s="3"/>
      <c r="F10"/>
      <c r="G10"/>
      <c r="H10"/>
      <c r="I10"/>
      <c r="J10"/>
      <c r="K10" s="3"/>
      <c r="L10" s="3" t="s">
        <v>0</v>
      </c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.75" thickBot="1">
      <c r="A11" s="3"/>
      <c r="B11" s="3"/>
      <c r="C11" s="3"/>
      <c r="D11" s="3"/>
      <c r="E11" s="3"/>
      <c r="F11"/>
      <c r="G11"/>
      <c r="H11"/>
      <c r="I11"/>
      <c r="J11"/>
      <c r="K11" s="3"/>
      <c r="L11" s="3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2.75" thickTop="1" thickBot="1">
      <c r="A12" s="3"/>
      <c r="B12" s="54" t="s">
        <v>1</v>
      </c>
      <c r="C12" s="55"/>
      <c r="D12" s="55"/>
      <c r="E12" s="55"/>
      <c r="F12" s="55"/>
      <c r="G12" s="55"/>
      <c r="H12" s="55"/>
      <c r="I12" s="55"/>
      <c r="J12" s="56"/>
      <c r="K12" s="3"/>
      <c r="L12" s="3"/>
      <c r="M12" s="3"/>
      <c r="N12" s="3"/>
      <c r="O12" s="3"/>
      <c r="P12" s="3"/>
      <c r="Q12" s="54" t="s">
        <v>1</v>
      </c>
      <c r="R12" s="56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" thickTop="1">
      <c r="A13" s="3"/>
      <c r="B13" s="42"/>
      <c r="C13" s="3"/>
      <c r="D13" s="3"/>
      <c r="E13" s="3"/>
      <c r="F13" s="3"/>
      <c r="G13" s="3"/>
      <c r="H13" s="3"/>
      <c r="I13" s="3"/>
      <c r="J13" s="41"/>
      <c r="K13" s="3"/>
      <c r="L13" s="3"/>
      <c r="M13" s="3"/>
      <c r="N13" s="3"/>
      <c r="O13" s="3"/>
      <c r="P13" s="3"/>
      <c r="Q13" s="42"/>
      <c r="R13" s="41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>
      <c r="A14" s="3"/>
      <c r="B14" s="33" t="s">
        <v>2</v>
      </c>
      <c r="C14" s="44" t="s">
        <v>3</v>
      </c>
      <c r="D14" s="4" t="s">
        <v>4</v>
      </c>
      <c r="E14" s="44" t="s">
        <v>5</v>
      </c>
      <c r="F14" s="4" t="s">
        <v>6</v>
      </c>
      <c r="G14" s="31" t="s">
        <v>7</v>
      </c>
      <c r="H14" s="31" t="s">
        <v>8</v>
      </c>
      <c r="I14" s="31" t="s">
        <v>9</v>
      </c>
      <c r="J14" s="58" t="s">
        <v>10</v>
      </c>
      <c r="K14" s="44" t="s">
        <v>11</v>
      </c>
      <c r="L14" s="44" t="s">
        <v>12</v>
      </c>
      <c r="M14" s="4" t="s">
        <v>13</v>
      </c>
      <c r="N14" s="4" t="s">
        <v>14</v>
      </c>
      <c r="O14" s="4" t="s">
        <v>15</v>
      </c>
      <c r="P14" s="4" t="s">
        <v>16</v>
      </c>
      <c r="Q14" s="45" t="s">
        <v>17</v>
      </c>
      <c r="R14" s="58" t="s">
        <v>18</v>
      </c>
      <c r="S14" s="45" t="s">
        <v>19</v>
      </c>
      <c r="T14" s="17" t="s">
        <v>20</v>
      </c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19"/>
      <c r="B15" s="34" t="s">
        <v>0</v>
      </c>
      <c r="C15" s="53"/>
      <c r="D15" s="35" t="s">
        <v>0</v>
      </c>
      <c r="E15" s="35" t="s">
        <v>0</v>
      </c>
      <c r="F15" s="35" t="s">
        <v>0</v>
      </c>
      <c r="G15" s="37"/>
      <c r="H15" s="37" t="s">
        <v>0</v>
      </c>
      <c r="I15" s="160" t="s">
        <v>21</v>
      </c>
      <c r="J15" s="161"/>
      <c r="K15" s="21" t="s">
        <v>0</v>
      </c>
      <c r="L15" s="19"/>
      <c r="M15" s="21"/>
      <c r="N15" s="21"/>
      <c r="O15" s="21" t="s">
        <v>22</v>
      </c>
      <c r="P15" s="21"/>
      <c r="Q15" s="46"/>
      <c r="R15" s="47"/>
      <c r="S15" s="22"/>
      <c r="T15" s="22"/>
      <c r="U15" s="99"/>
      <c r="V15" s="52"/>
      <c r="W15" s="5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21.75">
      <c r="A16" s="23"/>
      <c r="B16" s="36" t="s">
        <v>23</v>
      </c>
      <c r="C16" s="37" t="s">
        <v>23</v>
      </c>
      <c r="D16" s="37" t="s">
        <v>24</v>
      </c>
      <c r="E16" s="37" t="s">
        <v>82</v>
      </c>
      <c r="F16" s="37" t="s">
        <v>0</v>
      </c>
      <c r="G16" s="37"/>
      <c r="H16" s="37" t="s">
        <v>0</v>
      </c>
      <c r="I16" s="162"/>
      <c r="J16" s="163"/>
      <c r="K16" s="24" t="s">
        <v>25</v>
      </c>
      <c r="L16" s="20" t="s">
        <v>26</v>
      </c>
      <c r="M16" s="20" t="s">
        <v>27</v>
      </c>
      <c r="N16" s="102" t="s">
        <v>28</v>
      </c>
      <c r="O16" s="20" t="s">
        <v>29</v>
      </c>
      <c r="P16" s="19" t="s">
        <v>30</v>
      </c>
      <c r="Q16" s="34" t="s">
        <v>31</v>
      </c>
      <c r="R16" s="48" t="s">
        <v>32</v>
      </c>
      <c r="S16" s="22" t="s">
        <v>33</v>
      </c>
      <c r="T16" s="25" t="s">
        <v>34</v>
      </c>
      <c r="U16" s="101" t="s">
        <v>102</v>
      </c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ht="12" thickBot="1">
      <c r="A17" s="26" t="s">
        <v>35</v>
      </c>
      <c r="B17" s="38" t="s">
        <v>36</v>
      </c>
      <c r="C17" s="39" t="s">
        <v>37</v>
      </c>
      <c r="D17" s="39" t="s">
        <v>38</v>
      </c>
      <c r="E17" s="39" t="s">
        <v>39</v>
      </c>
      <c r="F17" s="39" t="s">
        <v>40</v>
      </c>
      <c r="G17" s="39" t="s">
        <v>41</v>
      </c>
      <c r="H17" s="39" t="s">
        <v>42</v>
      </c>
      <c r="I17" s="40" t="s">
        <v>43</v>
      </c>
      <c r="J17" s="57" t="s">
        <v>44</v>
      </c>
      <c r="K17" s="30" t="s">
        <v>45</v>
      </c>
      <c r="L17" s="74" t="s">
        <v>131</v>
      </c>
      <c r="M17" s="27" t="s">
        <v>55</v>
      </c>
      <c r="N17" s="103" t="s">
        <v>46</v>
      </c>
      <c r="O17" s="27" t="s">
        <v>47</v>
      </c>
      <c r="P17" s="29" t="s">
        <v>61</v>
      </c>
      <c r="Q17" s="43" t="s">
        <v>49</v>
      </c>
      <c r="R17" s="49" t="s">
        <v>49</v>
      </c>
      <c r="S17" s="30" t="s">
        <v>50</v>
      </c>
      <c r="T17" s="27" t="s">
        <v>51</v>
      </c>
      <c r="U17" s="100"/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Top="1">
      <c r="A18" s="5">
        <v>1</v>
      </c>
      <c r="B18" s="83" t="s">
        <v>52</v>
      </c>
      <c r="C18" s="110" t="s">
        <v>104</v>
      </c>
      <c r="D18" s="111" t="s">
        <v>110</v>
      </c>
      <c r="E18" s="110" t="s">
        <v>52</v>
      </c>
      <c r="F18" s="144">
        <v>80000</v>
      </c>
      <c r="G18" s="144">
        <v>0</v>
      </c>
      <c r="H18" s="144">
        <f t="shared" ref="H18:H20" si="0">+L56</f>
        <v>0</v>
      </c>
      <c r="I18" s="148"/>
      <c r="J18" s="144">
        <v>0</v>
      </c>
      <c r="K18" s="135">
        <f t="shared" ref="K18:K22" si="1">(+F18+G18+H18+J18)</f>
        <v>80000</v>
      </c>
      <c r="L18" s="135">
        <f>ROUND((K18*0.3077),0)</f>
        <v>24616</v>
      </c>
      <c r="M18" s="135">
        <v>495</v>
      </c>
      <c r="N18" s="135">
        <v>0</v>
      </c>
      <c r="O18" s="135">
        <f t="shared" ref="O18:O19" si="2">ROUND((K18*0.0145),0)</f>
        <v>1160</v>
      </c>
      <c r="P18" s="135">
        <v>187</v>
      </c>
      <c r="Q18" s="136">
        <v>4801</v>
      </c>
      <c r="R18" s="136">
        <v>342</v>
      </c>
      <c r="S18" s="135">
        <f t="shared" ref="S18:S22" si="3">+L18+M18+N18+O18+P18+Q18+R18</f>
        <v>31601</v>
      </c>
      <c r="T18" s="135">
        <f t="shared" ref="T18:T22" si="4">+K18+S18</f>
        <v>111601</v>
      </c>
      <c r="U18" s="11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>
      <c r="A19" s="5">
        <f t="shared" ref="A19:A35" si="5">A18+1</f>
        <v>2</v>
      </c>
      <c r="B19" s="85" t="s">
        <v>52</v>
      </c>
      <c r="C19" s="51" t="s">
        <v>115</v>
      </c>
      <c r="D19" s="51" t="s">
        <v>98</v>
      </c>
      <c r="E19" s="51" t="s">
        <v>52</v>
      </c>
      <c r="F19" s="140">
        <v>55000</v>
      </c>
      <c r="G19" s="140">
        <v>0</v>
      </c>
      <c r="H19" s="137">
        <f t="shared" si="0"/>
        <v>0</v>
      </c>
      <c r="I19" s="141"/>
      <c r="J19" s="137">
        <v>0</v>
      </c>
      <c r="K19" s="134">
        <f t="shared" si="1"/>
        <v>55000</v>
      </c>
      <c r="L19" s="135">
        <f>ROUND((K19*0.3077),0)</f>
        <v>16924</v>
      </c>
      <c r="M19" s="134">
        <v>495</v>
      </c>
      <c r="N19" s="134">
        <v>0</v>
      </c>
      <c r="O19" s="134">
        <f t="shared" si="2"/>
        <v>798</v>
      </c>
      <c r="P19" s="134">
        <v>187</v>
      </c>
      <c r="Q19" s="146">
        <v>11192</v>
      </c>
      <c r="R19" s="146">
        <v>530</v>
      </c>
      <c r="S19" s="134">
        <f t="shared" si="3"/>
        <v>30126</v>
      </c>
      <c r="T19" s="134">
        <f t="shared" si="4"/>
        <v>85126</v>
      </c>
      <c r="U19" s="11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si="5"/>
        <v>3</v>
      </c>
      <c r="B20" s="85" t="s">
        <v>52</v>
      </c>
      <c r="C20" s="51" t="s">
        <v>115</v>
      </c>
      <c r="D20" s="106" t="s">
        <v>111</v>
      </c>
      <c r="E20" s="106" t="s">
        <v>52</v>
      </c>
      <c r="F20" s="143">
        <v>45000</v>
      </c>
      <c r="G20" s="143">
        <v>0</v>
      </c>
      <c r="H20" s="144">
        <f t="shared" si="0"/>
        <v>0</v>
      </c>
      <c r="I20" s="149"/>
      <c r="J20" s="144">
        <v>0</v>
      </c>
      <c r="K20" s="135">
        <f t="shared" si="1"/>
        <v>45000</v>
      </c>
      <c r="L20" s="135">
        <f t="shared" ref="L20:L22" si="6">ROUND((K20*0.3077),0)</f>
        <v>13847</v>
      </c>
      <c r="M20" s="135">
        <v>495</v>
      </c>
      <c r="N20" s="135">
        <v>0</v>
      </c>
      <c r="O20" s="135">
        <f t="shared" ref="O20:O22" si="7">ROUND((K20*0.0145),0)</f>
        <v>653</v>
      </c>
      <c r="P20" s="135">
        <v>187</v>
      </c>
      <c r="Q20" s="150">
        <v>21918</v>
      </c>
      <c r="R20" s="150">
        <v>530</v>
      </c>
      <c r="S20" s="135">
        <f t="shared" si="3"/>
        <v>37630</v>
      </c>
      <c r="T20" s="135">
        <f t="shared" si="4"/>
        <v>82630</v>
      </c>
      <c r="U20" s="11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5"/>
        <v>4</v>
      </c>
      <c r="B21" s="85" t="s">
        <v>52</v>
      </c>
      <c r="C21" s="50" t="s">
        <v>115</v>
      </c>
      <c r="D21" s="131" t="s">
        <v>122</v>
      </c>
      <c r="E21" s="130" t="s">
        <v>52</v>
      </c>
      <c r="F21" s="151">
        <v>60000</v>
      </c>
      <c r="G21" s="140">
        <v>0</v>
      </c>
      <c r="H21" s="137">
        <f t="shared" ref="H21" si="8">+L60</f>
        <v>0</v>
      </c>
      <c r="I21" s="142" t="s">
        <v>52</v>
      </c>
      <c r="J21" s="137">
        <v>0</v>
      </c>
      <c r="K21" s="134">
        <f t="shared" si="1"/>
        <v>60000</v>
      </c>
      <c r="L21" s="135">
        <f t="shared" si="6"/>
        <v>18462</v>
      </c>
      <c r="M21" s="135">
        <v>495</v>
      </c>
      <c r="N21" s="135">
        <v>0</v>
      </c>
      <c r="O21" s="134">
        <f t="shared" si="7"/>
        <v>870</v>
      </c>
      <c r="P21" s="135">
        <v>187</v>
      </c>
      <c r="Q21" s="139">
        <v>4801</v>
      </c>
      <c r="R21" s="139">
        <v>342</v>
      </c>
      <c r="S21" s="134">
        <f t="shared" si="3"/>
        <v>25157</v>
      </c>
      <c r="T21" s="134">
        <f t="shared" si="4"/>
        <v>85157</v>
      </c>
      <c r="U21" s="11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v>5</v>
      </c>
      <c r="B22" s="85" t="s">
        <v>52</v>
      </c>
      <c r="C22" s="51" t="s">
        <v>115</v>
      </c>
      <c r="D22" s="51" t="s">
        <v>143</v>
      </c>
      <c r="E22" s="51" t="s">
        <v>52</v>
      </c>
      <c r="F22" s="152">
        <v>30000</v>
      </c>
      <c r="G22" s="140">
        <v>0</v>
      </c>
      <c r="H22" s="137">
        <f t="shared" ref="H22" si="9">+L68</f>
        <v>0</v>
      </c>
      <c r="I22" s="153" t="s">
        <v>52</v>
      </c>
      <c r="J22" s="137">
        <v>0</v>
      </c>
      <c r="K22" s="134">
        <f t="shared" si="1"/>
        <v>30000</v>
      </c>
      <c r="L22" s="135">
        <f t="shared" si="6"/>
        <v>9231</v>
      </c>
      <c r="M22" s="134">
        <v>495</v>
      </c>
      <c r="N22" s="134">
        <v>0</v>
      </c>
      <c r="O22" s="134">
        <f t="shared" si="7"/>
        <v>435</v>
      </c>
      <c r="P22" s="135">
        <v>187</v>
      </c>
      <c r="Q22" s="154">
        <v>0</v>
      </c>
      <c r="R22" s="154">
        <v>0</v>
      </c>
      <c r="S22" s="134">
        <f t="shared" si="3"/>
        <v>10348</v>
      </c>
      <c r="T22" s="134">
        <f t="shared" si="4"/>
        <v>40348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4" ht="13.5">
      <c r="A23" s="5">
        <f>A22+1</f>
        <v>6</v>
      </c>
      <c r="B23" s="123"/>
      <c r="C23" s="110"/>
      <c r="D23" s="106"/>
      <c r="E23" s="106"/>
      <c r="F23" s="156"/>
      <c r="G23" s="143"/>
      <c r="H23" s="144"/>
      <c r="I23" s="157"/>
      <c r="J23" s="144"/>
      <c r="K23" s="135"/>
      <c r="L23" s="135"/>
      <c r="M23" s="135"/>
      <c r="N23" s="135"/>
      <c r="O23" s="135"/>
      <c r="P23" s="135"/>
      <c r="Q23" s="158"/>
      <c r="R23" s="158"/>
      <c r="S23" s="135"/>
      <c r="T23" s="135"/>
      <c r="U23" s="12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ht="13.5">
      <c r="A24" s="5">
        <f t="shared" si="5"/>
        <v>7</v>
      </c>
      <c r="B24" s="123"/>
      <c r="C24" s="122"/>
      <c r="D24" s="106"/>
      <c r="E24" s="106"/>
      <c r="F24" s="156"/>
      <c r="G24" s="143"/>
      <c r="H24" s="144"/>
      <c r="I24" s="157"/>
      <c r="J24" s="144"/>
      <c r="K24" s="135"/>
      <c r="L24" s="135"/>
      <c r="M24" s="136"/>
      <c r="N24" s="135"/>
      <c r="O24" s="135"/>
      <c r="P24" s="135"/>
      <c r="Q24" s="158"/>
      <c r="R24" s="158"/>
      <c r="S24" s="135"/>
      <c r="T24" s="135"/>
      <c r="U24" s="12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f t="shared" si="5"/>
        <v>8</v>
      </c>
      <c r="B25" s="123"/>
      <c r="C25" s="106"/>
      <c r="D25" s="106"/>
      <c r="E25" s="106"/>
      <c r="F25" s="156"/>
      <c r="G25" s="143"/>
      <c r="H25" s="144"/>
      <c r="I25" s="157"/>
      <c r="J25" s="144"/>
      <c r="K25" s="135"/>
      <c r="L25" s="135"/>
      <c r="M25" s="135"/>
      <c r="N25" s="135"/>
      <c r="O25" s="135"/>
      <c r="P25" s="135"/>
      <c r="Q25" s="158"/>
      <c r="R25" s="158"/>
      <c r="S25" s="135"/>
      <c r="T25" s="135"/>
      <c r="U25" s="11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>
        <f t="shared" si="5"/>
        <v>9</v>
      </c>
      <c r="B26" s="123"/>
      <c r="C26" s="110"/>
      <c r="D26" s="106"/>
      <c r="E26" s="106"/>
      <c r="F26" s="156"/>
      <c r="G26" s="143"/>
      <c r="H26" s="144"/>
      <c r="I26" s="157"/>
      <c r="J26" s="144"/>
      <c r="K26" s="135"/>
      <c r="L26" s="135"/>
      <c r="M26" s="135"/>
      <c r="N26" s="135"/>
      <c r="O26" s="135"/>
      <c r="P26" s="135"/>
      <c r="Q26" s="158"/>
      <c r="R26" s="158"/>
      <c r="S26" s="135"/>
      <c r="T26" s="135"/>
      <c r="U26" s="11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>
        <f t="shared" si="5"/>
        <v>10</v>
      </c>
      <c r="B27" s="123"/>
      <c r="C27" s="110"/>
      <c r="D27" s="110"/>
      <c r="E27" s="106"/>
      <c r="F27" s="143"/>
      <c r="G27" s="143"/>
      <c r="H27" s="144"/>
      <c r="I27" s="157"/>
      <c r="J27" s="144"/>
      <c r="K27" s="135"/>
      <c r="L27" s="135"/>
      <c r="M27" s="135"/>
      <c r="N27" s="135"/>
      <c r="O27" s="135"/>
      <c r="P27" s="135"/>
      <c r="Q27" s="150"/>
      <c r="R27" s="150"/>
      <c r="S27" s="135"/>
      <c r="T27" s="135"/>
      <c r="U27" s="11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5"/>
        <v>11</v>
      </c>
      <c r="B28" s="5"/>
      <c r="C28" s="50"/>
      <c r="D28" s="51"/>
      <c r="E28" s="51"/>
      <c r="F28" s="152"/>
      <c r="G28" s="140"/>
      <c r="H28" s="137"/>
      <c r="I28" s="153"/>
      <c r="J28" s="137"/>
      <c r="K28" s="134"/>
      <c r="L28" s="135"/>
      <c r="M28" s="134"/>
      <c r="N28" s="134"/>
      <c r="O28" s="134"/>
      <c r="P28" s="135"/>
      <c r="Q28" s="154"/>
      <c r="R28" s="154"/>
      <c r="S28" s="134"/>
      <c r="T28" s="134"/>
      <c r="U28" s="11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5"/>
        <v>12</v>
      </c>
      <c r="B29" s="5"/>
      <c r="C29" s="50"/>
      <c r="D29" s="50"/>
      <c r="E29" s="51"/>
      <c r="F29" s="140"/>
      <c r="G29" s="140"/>
      <c r="H29" s="137"/>
      <c r="I29" s="153"/>
      <c r="J29" s="137"/>
      <c r="K29" s="134"/>
      <c r="L29" s="135"/>
      <c r="M29" s="134"/>
      <c r="N29" s="134"/>
      <c r="O29" s="134"/>
      <c r="P29" s="135"/>
      <c r="Q29" s="146"/>
      <c r="R29" s="146"/>
      <c r="S29" s="134"/>
      <c r="T29" s="134"/>
      <c r="U29" s="11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5"/>
        <v>13</v>
      </c>
      <c r="B30" s="5"/>
      <c r="C30" s="50"/>
      <c r="D30" s="51"/>
      <c r="E30" s="51"/>
      <c r="F30" s="140"/>
      <c r="G30" s="140"/>
      <c r="H30" s="137"/>
      <c r="I30" s="153"/>
      <c r="J30" s="137"/>
      <c r="K30" s="134"/>
      <c r="L30" s="135"/>
      <c r="M30" s="134"/>
      <c r="N30" s="134"/>
      <c r="O30" s="134"/>
      <c r="P30" s="135"/>
      <c r="Q30" s="134"/>
      <c r="R30" s="134"/>
      <c r="S30" s="134"/>
      <c r="T30" s="134"/>
      <c r="U30" s="11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5"/>
        <v>14</v>
      </c>
      <c r="B31" s="5"/>
      <c r="C31" s="51"/>
      <c r="D31" s="51"/>
      <c r="E31" s="51"/>
      <c r="F31" s="140"/>
      <c r="G31" s="140"/>
      <c r="H31" s="137"/>
      <c r="I31" s="153"/>
      <c r="J31" s="137"/>
      <c r="K31" s="134"/>
      <c r="L31" s="135"/>
      <c r="M31" s="134"/>
      <c r="N31" s="134"/>
      <c r="O31" s="134"/>
      <c r="P31" s="135"/>
      <c r="Q31" s="134"/>
      <c r="R31" s="134"/>
      <c r="S31" s="134"/>
      <c r="T31" s="134"/>
      <c r="U31" s="11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5"/>
        <v>15</v>
      </c>
      <c r="B32" s="5"/>
      <c r="C32" s="50"/>
      <c r="D32" s="51"/>
      <c r="E32" s="51"/>
      <c r="F32" s="6"/>
      <c r="G32" s="6"/>
      <c r="H32" s="84"/>
      <c r="I32" s="7"/>
      <c r="J32" s="32"/>
      <c r="K32" s="14"/>
      <c r="L32" s="135"/>
      <c r="M32" s="14"/>
      <c r="N32" s="14"/>
      <c r="O32" s="14"/>
      <c r="P32" s="14"/>
      <c r="Q32" s="14"/>
      <c r="R32" s="14"/>
      <c r="S32" s="14"/>
      <c r="T32" s="14"/>
      <c r="U32" s="11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5"/>
        <v>16</v>
      </c>
      <c r="B33" s="5"/>
      <c r="C33" s="51"/>
      <c r="D33" s="51"/>
      <c r="E33" s="51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73"/>
      <c r="S33" s="14"/>
      <c r="T33" s="14"/>
      <c r="U33" s="11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5"/>
        <v>17</v>
      </c>
      <c r="B34" s="5"/>
      <c r="C34" s="51"/>
      <c r="D34" s="51"/>
      <c r="E34" s="51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1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5"/>
        <v>18</v>
      </c>
      <c r="B35" s="5"/>
      <c r="C35" s="51"/>
      <c r="D35" s="51"/>
      <c r="E35" s="51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73"/>
      <c r="R35" s="73"/>
      <c r="S35" s="14"/>
      <c r="T35" s="14"/>
      <c r="U35" s="117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v>19</v>
      </c>
      <c r="B36" s="5"/>
      <c r="C36" s="51"/>
      <c r="D36" s="51"/>
      <c r="E36" s="51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14"/>
      <c r="R36" s="73"/>
      <c r="S36" s="14"/>
      <c r="T36" s="14"/>
      <c r="U36" s="11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v>20</v>
      </c>
      <c r="B37" s="5"/>
      <c r="C37" s="50"/>
      <c r="D37" s="51"/>
      <c r="E37" s="51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1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21</v>
      </c>
      <c r="B38" s="5"/>
      <c r="C38" s="51"/>
      <c r="D38" s="51"/>
      <c r="E38" s="51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1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22</v>
      </c>
      <c r="B39" s="5"/>
      <c r="C39" s="51"/>
      <c r="D39" s="51"/>
      <c r="E39" s="51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1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23</v>
      </c>
      <c r="B40" s="5"/>
      <c r="C40" s="50"/>
      <c r="D40" s="51"/>
      <c r="E40" s="51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73"/>
      <c r="R40" s="73"/>
      <c r="S40" s="14"/>
      <c r="T40" s="14"/>
      <c r="U40" s="11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24</v>
      </c>
      <c r="B41" s="5"/>
      <c r="C41" s="50"/>
      <c r="D41" s="51"/>
      <c r="E41" s="51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17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25</v>
      </c>
      <c r="B42" s="5"/>
      <c r="C42" s="51"/>
      <c r="D42" s="50"/>
      <c r="E42" s="51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17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13"/>
      <c r="B43" s="13"/>
      <c r="C43" s="13"/>
      <c r="D43" s="10" t="s">
        <v>59</v>
      </c>
      <c r="E43" s="12" t="s">
        <v>52</v>
      </c>
      <c r="F43" s="9">
        <f>SUM(F18:F42)</f>
        <v>270000</v>
      </c>
      <c r="G43" s="9">
        <f>SUM(G18:G42)</f>
        <v>0</v>
      </c>
      <c r="H43" s="9">
        <f>SUM(H18:H42)</f>
        <v>0</v>
      </c>
      <c r="I43" s="11" t="s">
        <v>52</v>
      </c>
      <c r="J43" s="9">
        <f t="shared" ref="J43:T43" si="10">SUM(J18:J42)</f>
        <v>0</v>
      </c>
      <c r="K43" s="9">
        <f t="shared" si="10"/>
        <v>270000</v>
      </c>
      <c r="L43" s="9">
        <f t="shared" si="10"/>
        <v>83080</v>
      </c>
      <c r="M43" s="9">
        <f t="shared" si="10"/>
        <v>2475</v>
      </c>
      <c r="N43" s="9">
        <f t="shared" si="10"/>
        <v>0</v>
      </c>
      <c r="O43" s="15">
        <f t="shared" si="10"/>
        <v>3916</v>
      </c>
      <c r="P43" s="15">
        <f t="shared" si="10"/>
        <v>935</v>
      </c>
      <c r="Q43" s="15">
        <f t="shared" si="10"/>
        <v>42712</v>
      </c>
      <c r="R43" s="15">
        <f t="shared" si="10"/>
        <v>1744</v>
      </c>
      <c r="S43" s="15">
        <f t="shared" si="10"/>
        <v>134862</v>
      </c>
      <c r="T43" s="15">
        <f t="shared" si="10"/>
        <v>404862</v>
      </c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ht="12.75">
      <c r="A44" s="16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>
      <c r="A45" s="16" t="s">
        <v>83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" customHeight="1">
      <c r="A46" s="16" t="s">
        <v>93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66" ht="12.75" thickTop="1" thickBot="1">
      <c r="A49" s="3"/>
      <c r="B49" s="54" t="s">
        <v>1</v>
      </c>
      <c r="C49" s="55"/>
      <c r="D49" s="55"/>
      <c r="E49" s="55"/>
      <c r="F49" s="55"/>
      <c r="G49" s="55"/>
      <c r="H49" s="55"/>
      <c r="I49" s="55"/>
      <c r="J49" s="63"/>
      <c r="K49" s="68"/>
      <c r="L49" s="6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2" thickTop="1">
      <c r="A50" s="3"/>
      <c r="B50" s="65" t="s">
        <v>60</v>
      </c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>
      <c r="A51" s="3"/>
      <c r="B51" s="33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4" t="s">
        <v>8</v>
      </c>
      <c r="I51" s="4" t="s">
        <v>9</v>
      </c>
      <c r="J51" s="4" t="s">
        <v>10</v>
      </c>
      <c r="K51" s="4" t="s">
        <v>11</v>
      </c>
      <c r="L51" s="70" t="s">
        <v>12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>
      <c r="A52" s="3"/>
      <c r="B52" s="33"/>
      <c r="C52" s="44"/>
      <c r="D52" s="4"/>
      <c r="E52" s="44"/>
      <c r="F52" s="10" t="s">
        <v>56</v>
      </c>
      <c r="G52" s="72" t="s">
        <v>61</v>
      </c>
      <c r="H52" s="71" t="s">
        <v>48</v>
      </c>
      <c r="I52" s="71" t="s">
        <v>58</v>
      </c>
      <c r="J52" s="71" t="s">
        <v>62</v>
      </c>
      <c r="K52" s="71" t="s">
        <v>63</v>
      </c>
      <c r="L52" s="64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21.75">
      <c r="A53" s="19"/>
      <c r="B53" s="34" t="s">
        <v>0</v>
      </c>
      <c r="C53" s="53"/>
      <c r="D53" s="35" t="s">
        <v>0</v>
      </c>
      <c r="E53" s="35" t="s">
        <v>64</v>
      </c>
      <c r="F53" s="60" t="s">
        <v>65</v>
      </c>
      <c r="G53" s="37"/>
      <c r="H53" s="37" t="s">
        <v>0</v>
      </c>
      <c r="I53" s="61" t="s">
        <v>66</v>
      </c>
      <c r="J53" s="37" t="s">
        <v>67</v>
      </c>
      <c r="K53" s="37" t="s">
        <v>68</v>
      </c>
      <c r="L53" s="20" t="s">
        <v>0</v>
      </c>
      <c r="M53" s="52"/>
      <c r="N53" s="52"/>
      <c r="O53" s="5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>
      <c r="A54" s="23"/>
      <c r="B54" s="36" t="s">
        <v>23</v>
      </c>
      <c r="C54" s="37" t="s">
        <v>23</v>
      </c>
      <c r="D54" s="37" t="s">
        <v>24</v>
      </c>
      <c r="E54" s="37" t="s">
        <v>69</v>
      </c>
      <c r="F54" s="37" t="s">
        <v>69</v>
      </c>
      <c r="G54" s="37" t="s">
        <v>70</v>
      </c>
      <c r="H54" s="37" t="s">
        <v>70</v>
      </c>
      <c r="I54" s="37" t="s">
        <v>69</v>
      </c>
      <c r="J54" s="37" t="s">
        <v>69</v>
      </c>
      <c r="K54" s="37" t="s">
        <v>69</v>
      </c>
      <c r="L54" s="62" t="s">
        <v>71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2" thickBot="1">
      <c r="A55" s="26" t="s">
        <v>35</v>
      </c>
      <c r="B55" s="38" t="s">
        <v>36</v>
      </c>
      <c r="C55" s="39" t="s">
        <v>54</v>
      </c>
      <c r="D55" s="39" t="s">
        <v>38</v>
      </c>
      <c r="E55" s="39"/>
      <c r="F55" s="59" t="s">
        <v>72</v>
      </c>
      <c r="G55" s="59" t="s">
        <v>72</v>
      </c>
      <c r="H55" s="59" t="s">
        <v>73</v>
      </c>
      <c r="I55" s="59" t="s">
        <v>74</v>
      </c>
      <c r="J55" s="59" t="s">
        <v>74</v>
      </c>
      <c r="K55" s="59" t="s">
        <v>75</v>
      </c>
      <c r="L55" s="27" t="s">
        <v>45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2" thickTop="1">
      <c r="A56" s="5">
        <v>1</v>
      </c>
      <c r="B56" s="50" t="str">
        <f t="shared" ref="B56:D60" si="11">+B18</f>
        <v>----</v>
      </c>
      <c r="C56" s="50" t="str">
        <f t="shared" si="11"/>
        <v>Special Assistant (Gov)</v>
      </c>
      <c r="D56" s="50" t="str">
        <f t="shared" si="11"/>
        <v>Robert J.G. San Agustin II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15">
        <f t="shared" ref="L56:L80" si="12">+E56+F56+G56+H56+I56+J56+K56</f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>
      <c r="A57" s="5">
        <f t="shared" ref="A57:A73" si="13">A56+1</f>
        <v>2</v>
      </c>
      <c r="B57" s="50" t="str">
        <f t="shared" si="11"/>
        <v>----</v>
      </c>
      <c r="C57" s="50" t="str">
        <f t="shared" si="11"/>
        <v>Staff Assistant</v>
      </c>
      <c r="D57" s="50" t="str">
        <f t="shared" si="11"/>
        <v>Diane A. Garcia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32">
        <v>0</v>
      </c>
      <c r="K57" s="32">
        <v>0</v>
      </c>
      <c r="L57" s="14">
        <f t="shared" si="12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>
      <c r="A58" s="5">
        <f t="shared" si="13"/>
        <v>3</v>
      </c>
      <c r="B58" s="50" t="str">
        <f t="shared" si="11"/>
        <v>----</v>
      </c>
      <c r="C58" s="50" t="str">
        <f t="shared" si="11"/>
        <v>Staff Assistant</v>
      </c>
      <c r="D58" s="50" t="str">
        <f t="shared" si="11"/>
        <v>Krystianna M.G. Gamboa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si="12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>
      <c r="A59" s="5">
        <f t="shared" si="13"/>
        <v>4</v>
      </c>
      <c r="B59" s="50" t="str">
        <f t="shared" si="11"/>
        <v>----</v>
      </c>
      <c r="C59" s="50" t="str">
        <f t="shared" si="11"/>
        <v>Staff Assistant</v>
      </c>
      <c r="D59" s="50" t="str">
        <f t="shared" si="11"/>
        <v>Catherine Q. Cabrera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2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>
      <c r="A60" s="5">
        <f t="shared" si="13"/>
        <v>5</v>
      </c>
      <c r="B60" s="50" t="str">
        <f t="shared" si="11"/>
        <v>----</v>
      </c>
      <c r="C60" s="50" t="str">
        <f t="shared" si="11"/>
        <v>Staff Assistant</v>
      </c>
      <c r="D60" s="50" t="str">
        <f t="shared" si="11"/>
        <v>Angielyn C. Pangelinan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2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>
      <c r="A61" s="5">
        <f t="shared" si="13"/>
        <v>6</v>
      </c>
      <c r="B61" s="50">
        <f t="shared" ref="B61:D71" si="14">+B23</f>
        <v>0</v>
      </c>
      <c r="C61" s="50">
        <f t="shared" si="14"/>
        <v>0</v>
      </c>
      <c r="D61" s="50">
        <f t="shared" si="14"/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2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>
      <c r="A62" s="5">
        <f t="shared" si="13"/>
        <v>7</v>
      </c>
      <c r="B62" s="50">
        <f t="shared" si="14"/>
        <v>0</v>
      </c>
      <c r="C62" s="50">
        <f t="shared" si="14"/>
        <v>0</v>
      </c>
      <c r="D62" s="50">
        <f t="shared" si="14"/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2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>
      <c r="A63" s="5">
        <f t="shared" si="13"/>
        <v>8</v>
      </c>
      <c r="B63" s="50">
        <f t="shared" si="14"/>
        <v>0</v>
      </c>
      <c r="C63" s="50">
        <f t="shared" si="14"/>
        <v>0</v>
      </c>
      <c r="D63" s="50">
        <f t="shared" si="14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2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>
      <c r="A64" s="5">
        <f t="shared" si="13"/>
        <v>9</v>
      </c>
      <c r="B64" s="50">
        <f t="shared" si="14"/>
        <v>0</v>
      </c>
      <c r="C64" s="50">
        <f t="shared" si="14"/>
        <v>0</v>
      </c>
      <c r="D64" s="50">
        <f t="shared" si="14"/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2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13"/>
        <v>10</v>
      </c>
      <c r="B65" s="50">
        <f t="shared" si="14"/>
        <v>0</v>
      </c>
      <c r="C65" s="50">
        <f t="shared" si="14"/>
        <v>0</v>
      </c>
      <c r="D65" s="50">
        <f t="shared" si="14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2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13"/>
        <v>11</v>
      </c>
      <c r="B66" s="50">
        <f t="shared" si="14"/>
        <v>0</v>
      </c>
      <c r="C66" s="50">
        <f t="shared" si="14"/>
        <v>0</v>
      </c>
      <c r="D66" s="50">
        <f t="shared" si="14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2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13"/>
        <v>12</v>
      </c>
      <c r="B67" s="50">
        <f t="shared" si="14"/>
        <v>0</v>
      </c>
      <c r="C67" s="50">
        <f t="shared" si="14"/>
        <v>0</v>
      </c>
      <c r="D67" s="50">
        <f t="shared" si="14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2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13"/>
        <v>13</v>
      </c>
      <c r="B68" s="50">
        <f t="shared" si="14"/>
        <v>0</v>
      </c>
      <c r="C68" s="50">
        <f t="shared" si="14"/>
        <v>0</v>
      </c>
      <c r="D68" s="50">
        <f t="shared" si="14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2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13"/>
        <v>14</v>
      </c>
      <c r="B69" s="50">
        <f t="shared" si="14"/>
        <v>0</v>
      </c>
      <c r="C69" s="50">
        <f t="shared" si="14"/>
        <v>0</v>
      </c>
      <c r="D69" s="50">
        <f t="shared" si="14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2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13"/>
        <v>15</v>
      </c>
      <c r="B70" s="50">
        <f t="shared" si="14"/>
        <v>0</v>
      </c>
      <c r="C70" s="50">
        <f t="shared" si="14"/>
        <v>0</v>
      </c>
      <c r="D70" s="50">
        <f t="shared" si="14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2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13"/>
        <v>16</v>
      </c>
      <c r="B71" s="50">
        <f t="shared" si="14"/>
        <v>0</v>
      </c>
      <c r="C71" s="50">
        <f t="shared" si="14"/>
        <v>0</v>
      </c>
      <c r="D71" s="50">
        <f t="shared" si="14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2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13"/>
        <v>17</v>
      </c>
      <c r="B72" s="50">
        <f t="shared" ref="B72:D80" si="15">+B34</f>
        <v>0</v>
      </c>
      <c r="C72" s="50">
        <f t="shared" si="15"/>
        <v>0</v>
      </c>
      <c r="D72" s="50">
        <f t="shared" si="15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2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13"/>
        <v>18</v>
      </c>
      <c r="B73" s="50">
        <f t="shared" si="15"/>
        <v>0</v>
      </c>
      <c r="C73" s="50">
        <f t="shared" si="15"/>
        <v>0</v>
      </c>
      <c r="D73" s="50">
        <f t="shared" si="15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2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v>19</v>
      </c>
      <c r="B74" s="50">
        <f t="shared" si="15"/>
        <v>0</v>
      </c>
      <c r="C74" s="50">
        <f t="shared" si="15"/>
        <v>0</v>
      </c>
      <c r="D74" s="50">
        <f t="shared" si="15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2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v>20</v>
      </c>
      <c r="B75" s="50">
        <f t="shared" si="15"/>
        <v>0</v>
      </c>
      <c r="C75" s="50">
        <f t="shared" si="15"/>
        <v>0</v>
      </c>
      <c r="D75" s="50">
        <f t="shared" si="15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2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21</v>
      </c>
      <c r="B76" s="50">
        <f t="shared" si="15"/>
        <v>0</v>
      </c>
      <c r="C76" s="50">
        <f t="shared" si="15"/>
        <v>0</v>
      </c>
      <c r="D76" s="50">
        <f t="shared" si="15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2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22</v>
      </c>
      <c r="B77" s="50">
        <f t="shared" si="15"/>
        <v>0</v>
      </c>
      <c r="C77" s="50">
        <f t="shared" si="15"/>
        <v>0</v>
      </c>
      <c r="D77" s="50">
        <f t="shared" si="15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2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23</v>
      </c>
      <c r="B78" s="50">
        <f t="shared" si="15"/>
        <v>0</v>
      </c>
      <c r="C78" s="50">
        <f t="shared" si="15"/>
        <v>0</v>
      </c>
      <c r="D78" s="50">
        <f t="shared" si="15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2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24</v>
      </c>
      <c r="B79" s="50">
        <f t="shared" si="15"/>
        <v>0</v>
      </c>
      <c r="C79" s="50">
        <f t="shared" si="15"/>
        <v>0</v>
      </c>
      <c r="D79" s="50">
        <f t="shared" si="15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2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25</v>
      </c>
      <c r="B80" s="50">
        <f t="shared" si="15"/>
        <v>0</v>
      </c>
      <c r="C80" s="50">
        <f t="shared" si="15"/>
        <v>0</v>
      </c>
      <c r="D80" s="50">
        <f t="shared" si="15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12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13"/>
      <c r="B81" s="13"/>
      <c r="C81" s="13"/>
      <c r="D81" s="10" t="s">
        <v>57</v>
      </c>
      <c r="E81" s="9">
        <f t="shared" ref="E81:L81" si="16">SUM(E56:E80)</f>
        <v>0</v>
      </c>
      <c r="F81" s="9">
        <f t="shared" si="16"/>
        <v>0</v>
      </c>
      <c r="G81" s="9">
        <f t="shared" si="16"/>
        <v>0</v>
      </c>
      <c r="H81" s="9">
        <f t="shared" si="16"/>
        <v>0</v>
      </c>
      <c r="I81" s="9">
        <f t="shared" si="16"/>
        <v>0</v>
      </c>
      <c r="J81" s="9">
        <f t="shared" si="16"/>
        <v>0</v>
      </c>
      <c r="K81" s="9">
        <f t="shared" si="16"/>
        <v>0</v>
      </c>
      <c r="L81" s="9">
        <f t="shared" si="16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3" t="s">
        <v>56</v>
      </c>
      <c r="B82" s="3" t="s">
        <v>76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66">
      <c r="A83" s="3" t="s">
        <v>61</v>
      </c>
      <c r="B83" s="3" t="s">
        <v>77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66">
      <c r="A84" s="3" t="s">
        <v>48</v>
      </c>
      <c r="B84" s="3" t="s">
        <v>78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66">
      <c r="A85" s="3" t="s">
        <v>58</v>
      </c>
      <c r="B85" s="3" t="s">
        <v>79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66">
      <c r="A86" s="3" t="s">
        <v>62</v>
      </c>
      <c r="B86" s="3" t="s">
        <v>80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63</v>
      </c>
      <c r="B87" s="3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</sheetData>
  <mergeCells count="1">
    <mergeCell ref="I15:J16"/>
  </mergeCells>
  <printOptions horizontalCentered="1"/>
  <pageMargins left="0.2" right="0.2" top="1" bottom="0.25" header="0.3" footer="0.3"/>
  <pageSetup paperSize="5" scale="79" fitToHeight="0" orientation="landscape" r:id="rId1"/>
  <headerFooter>
    <oddHeader>&amp;C&amp;"SWISS,Bold"&amp;14Goverment of Guam
Agency Staffing Pattern
Fiscal Year 2025
&amp;R&amp;"Times New Roman,Bold"[BBMR SP-1]</oddHeader>
  </headerFooter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V122"/>
  <sheetViews>
    <sheetView view="pageLayout" zoomScale="142" zoomScaleNormal="100" zoomScalePageLayoutView="142" workbookViewId="0">
      <selection activeCell="D27" sqref="D27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9.77734375" style="8" customWidth="1"/>
    <col min="13" max="14" width="8.6640625" style="8" customWidth="1"/>
    <col min="15" max="15" width="8" style="8" customWidth="1"/>
    <col min="16" max="16" width="6.77734375" style="8" customWidth="1"/>
    <col min="17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95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32" t="s">
        <v>136</v>
      </c>
      <c r="F8" s="132"/>
      <c r="G8" s="132"/>
      <c r="H8" s="132"/>
      <c r="I8" s="132"/>
      <c r="J8" s="132"/>
      <c r="K8" s="132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3"/>
      <c r="E9" s="132"/>
      <c r="F9" s="132"/>
      <c r="G9" s="132"/>
      <c r="H9" s="132"/>
      <c r="I9" s="132"/>
      <c r="J9" s="132"/>
      <c r="K9" s="132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3"/>
      <c r="E10" s="86"/>
      <c r="F10" s="86"/>
      <c r="G10" s="86"/>
      <c r="H10" s="86"/>
      <c r="I10" s="86"/>
      <c r="J10" s="86"/>
      <c r="K10" s="86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0" t="s">
        <v>21</v>
      </c>
      <c r="J16" s="161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9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62"/>
      <c r="J17" s="163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101" t="s">
        <v>102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131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100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91</v>
      </c>
      <c r="D19" s="50" t="s">
        <v>92</v>
      </c>
      <c r="E19" s="50" t="s">
        <v>52</v>
      </c>
      <c r="F19" s="137">
        <v>99550</v>
      </c>
      <c r="G19" s="137">
        <v>0</v>
      </c>
      <c r="H19" s="137">
        <f>+L57</f>
        <v>0</v>
      </c>
      <c r="I19" s="138"/>
      <c r="J19" s="137">
        <v>0</v>
      </c>
      <c r="K19" s="134">
        <f t="shared" ref="K19" si="0">(+F19+G19+H19+J19)</f>
        <v>99550</v>
      </c>
      <c r="L19" s="134">
        <f>ROUND((K19*0.3077),0)</f>
        <v>30632</v>
      </c>
      <c r="M19" s="134">
        <v>495</v>
      </c>
      <c r="N19" s="134">
        <v>0</v>
      </c>
      <c r="O19" s="134">
        <f>ROUND((K19*0.0145),0)</f>
        <v>1443</v>
      </c>
      <c r="P19" s="134">
        <v>187</v>
      </c>
      <c r="Q19" s="146">
        <v>0</v>
      </c>
      <c r="R19" s="146">
        <v>0</v>
      </c>
      <c r="S19" s="134">
        <f t="shared" ref="S19" si="1">+L19+M19+N19+O19+P19+Q19+R19</f>
        <v>32757</v>
      </c>
      <c r="T19" s="134">
        <f t="shared" ref="T19" si="2">+K19+S19</f>
        <v>132307</v>
      </c>
      <c r="U19" s="9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ref="A20:A36" si="3">A19+1</f>
        <v>2</v>
      </c>
      <c r="B20" s="83" t="s">
        <v>52</v>
      </c>
      <c r="C20" s="51" t="s">
        <v>115</v>
      </c>
      <c r="D20" s="51" t="s">
        <v>128</v>
      </c>
      <c r="E20" s="50" t="s">
        <v>52</v>
      </c>
      <c r="F20" s="140">
        <v>65000</v>
      </c>
      <c r="G20" s="140">
        <v>0</v>
      </c>
      <c r="H20" s="137">
        <f t="shared" ref="H20:H21" si="4">+L58</f>
        <v>0</v>
      </c>
      <c r="I20" s="141"/>
      <c r="J20" s="137">
        <v>0</v>
      </c>
      <c r="K20" s="134">
        <f t="shared" ref="K20:K21" si="5">(+F20+G20+H20+J20)</f>
        <v>65000</v>
      </c>
      <c r="L20" s="134">
        <f t="shared" ref="L20:L24" si="6">ROUND((K20*0.3077),0)</f>
        <v>20001</v>
      </c>
      <c r="M20" s="134">
        <v>495</v>
      </c>
      <c r="N20" s="134">
        <v>0</v>
      </c>
      <c r="O20" s="134">
        <f t="shared" ref="O20:O21" si="7">ROUND((K20*0.0145),0)</f>
        <v>943</v>
      </c>
      <c r="P20" s="134">
        <v>187</v>
      </c>
      <c r="Q20" s="134">
        <v>4801</v>
      </c>
      <c r="R20" s="134">
        <v>342</v>
      </c>
      <c r="S20" s="134">
        <f t="shared" ref="S20:S21" si="8">+L20+M20+N20+O20+P20+Q20+R20</f>
        <v>26769</v>
      </c>
      <c r="T20" s="134">
        <f t="shared" ref="T20:T21" si="9">+K20+S20</f>
        <v>91769</v>
      </c>
      <c r="U20" s="9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3"/>
        <v>3</v>
      </c>
      <c r="B21" s="83" t="s">
        <v>52</v>
      </c>
      <c r="C21" s="51" t="s">
        <v>115</v>
      </c>
      <c r="D21" s="51" t="s">
        <v>94</v>
      </c>
      <c r="E21" s="50" t="s">
        <v>52</v>
      </c>
      <c r="F21" s="140">
        <v>50000</v>
      </c>
      <c r="G21" s="140">
        <v>0</v>
      </c>
      <c r="H21" s="137">
        <f t="shared" si="4"/>
        <v>0</v>
      </c>
      <c r="I21" s="141"/>
      <c r="J21" s="137">
        <v>0</v>
      </c>
      <c r="K21" s="134">
        <f t="shared" si="5"/>
        <v>50000</v>
      </c>
      <c r="L21" s="134">
        <f t="shared" si="6"/>
        <v>15385</v>
      </c>
      <c r="M21" s="134">
        <v>495</v>
      </c>
      <c r="N21" s="134">
        <v>0</v>
      </c>
      <c r="O21" s="134">
        <f t="shared" si="7"/>
        <v>725</v>
      </c>
      <c r="P21" s="134">
        <v>187</v>
      </c>
      <c r="Q21" s="134">
        <v>0</v>
      </c>
      <c r="R21" s="134">
        <v>0</v>
      </c>
      <c r="S21" s="134">
        <f t="shared" si="8"/>
        <v>16792</v>
      </c>
      <c r="T21" s="134">
        <f t="shared" si="9"/>
        <v>66792</v>
      </c>
      <c r="U21" s="9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3"/>
        <v>4</v>
      </c>
      <c r="B22" s="83" t="s">
        <v>52</v>
      </c>
      <c r="C22" s="50" t="s">
        <v>115</v>
      </c>
      <c r="D22" s="122" t="s">
        <v>116</v>
      </c>
      <c r="E22" s="50" t="s">
        <v>52</v>
      </c>
      <c r="F22" s="147">
        <v>70000</v>
      </c>
      <c r="G22" s="140">
        <v>0</v>
      </c>
      <c r="H22" s="137">
        <v>0</v>
      </c>
      <c r="I22" s="142"/>
      <c r="J22" s="137">
        <v>0</v>
      </c>
      <c r="K22" s="134">
        <v>70000</v>
      </c>
      <c r="L22" s="134">
        <f t="shared" si="6"/>
        <v>21539</v>
      </c>
      <c r="M22" s="134">
        <v>495</v>
      </c>
      <c r="N22" s="134">
        <v>0</v>
      </c>
      <c r="O22" s="134">
        <f t="shared" ref="O22:O24" si="10">ROUND((K22*0.0145),0)</f>
        <v>1015</v>
      </c>
      <c r="P22" s="134">
        <v>187</v>
      </c>
      <c r="Q22" s="139">
        <v>4801</v>
      </c>
      <c r="R22" s="139">
        <v>342</v>
      </c>
      <c r="S22" s="134">
        <f t="shared" ref="S22:S24" si="11">+L22+M22+N22+O22+P22+Q22+R22</f>
        <v>28379</v>
      </c>
      <c r="T22" s="134">
        <f t="shared" ref="T22:T24" si="12">+K22+S22</f>
        <v>98379</v>
      </c>
      <c r="U22" s="9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3"/>
        <v>5</v>
      </c>
      <c r="B23" s="83" t="s">
        <v>52</v>
      </c>
      <c r="C23" s="122" t="s">
        <v>91</v>
      </c>
      <c r="D23" s="122" t="s">
        <v>130</v>
      </c>
      <c r="E23" s="50" t="s">
        <v>52</v>
      </c>
      <c r="F23" s="88">
        <v>90000</v>
      </c>
      <c r="G23" s="140">
        <v>0</v>
      </c>
      <c r="H23" s="137">
        <v>0</v>
      </c>
      <c r="I23" s="142"/>
      <c r="J23" s="137">
        <v>0</v>
      </c>
      <c r="K23" s="14">
        <v>90000</v>
      </c>
      <c r="L23" s="134">
        <f t="shared" si="6"/>
        <v>27693</v>
      </c>
      <c r="M23" s="134">
        <v>495</v>
      </c>
      <c r="N23" s="134">
        <v>0</v>
      </c>
      <c r="O23" s="134">
        <f t="shared" si="10"/>
        <v>1305</v>
      </c>
      <c r="P23" s="134">
        <v>187</v>
      </c>
      <c r="Q23" s="134">
        <v>0</v>
      </c>
      <c r="R23" s="134">
        <v>0</v>
      </c>
      <c r="S23" s="134">
        <f t="shared" si="11"/>
        <v>29680</v>
      </c>
      <c r="T23" s="134">
        <f t="shared" si="12"/>
        <v>119680</v>
      </c>
      <c r="U23" s="9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3"/>
        <v>6</v>
      </c>
      <c r="B24" s="85" t="s">
        <v>0</v>
      </c>
      <c r="C24" s="130" t="s">
        <v>91</v>
      </c>
      <c r="D24" s="155" t="s">
        <v>144</v>
      </c>
      <c r="E24" s="130" t="s">
        <v>52</v>
      </c>
      <c r="F24" s="151">
        <v>80000</v>
      </c>
      <c r="G24" s="140">
        <v>0</v>
      </c>
      <c r="H24" s="137">
        <f t="shared" ref="H24" si="13">+L66</f>
        <v>0</v>
      </c>
      <c r="I24" s="142" t="s">
        <v>52</v>
      </c>
      <c r="J24" s="137">
        <v>0</v>
      </c>
      <c r="K24" s="134">
        <f t="shared" ref="K24" si="14">(+F24+G24+H24+J24)</f>
        <v>80000</v>
      </c>
      <c r="L24" s="134">
        <f t="shared" si="6"/>
        <v>24616</v>
      </c>
      <c r="M24" s="134">
        <v>495</v>
      </c>
      <c r="N24" s="134">
        <v>0</v>
      </c>
      <c r="O24" s="134">
        <f t="shared" si="10"/>
        <v>1160</v>
      </c>
      <c r="P24" s="134">
        <v>187</v>
      </c>
      <c r="Q24" s="139">
        <v>8551</v>
      </c>
      <c r="R24" s="139">
        <v>342</v>
      </c>
      <c r="S24" s="134">
        <f t="shared" si="11"/>
        <v>35351</v>
      </c>
      <c r="T24" s="134">
        <f t="shared" si="12"/>
        <v>115351</v>
      </c>
      <c r="U24" s="9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f t="shared" si="3"/>
        <v>7</v>
      </c>
      <c r="B25" s="85"/>
      <c r="C25" s="87"/>
      <c r="D25" s="87"/>
      <c r="E25" s="87"/>
      <c r="F25" s="6"/>
      <c r="G25" s="6"/>
      <c r="H25" s="84"/>
      <c r="I25" s="89"/>
      <c r="J25" s="3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98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>
        <f t="shared" si="3"/>
        <v>8</v>
      </c>
      <c r="B26" s="5"/>
      <c r="C26" s="51"/>
      <c r="D26" s="51"/>
      <c r="E26" s="51"/>
      <c r="F26" s="6"/>
      <c r="G26" s="6"/>
      <c r="H26" s="84"/>
      <c r="I26" s="7"/>
      <c r="J26" s="3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>
      <c r="A27" s="5">
        <f t="shared" si="3"/>
        <v>9</v>
      </c>
      <c r="B27" s="5"/>
      <c r="C27" s="51"/>
      <c r="D27" s="51"/>
      <c r="E27" s="51"/>
      <c r="F27" s="6"/>
      <c r="G27" s="6"/>
      <c r="H27" s="84"/>
      <c r="I27" s="7"/>
      <c r="J27" s="3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9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3"/>
        <v>10</v>
      </c>
      <c r="B28" s="5"/>
      <c r="C28" s="51"/>
      <c r="D28" s="51"/>
      <c r="E28" s="51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3"/>
        <v>11</v>
      </c>
      <c r="B29" s="5"/>
      <c r="C29" s="51"/>
      <c r="D29" s="51"/>
      <c r="E29" s="51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3"/>
        <v>12</v>
      </c>
      <c r="B30" s="5"/>
      <c r="C30" s="51"/>
      <c r="D30" s="51"/>
      <c r="E30" s="51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9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3"/>
        <v>13</v>
      </c>
      <c r="B31" s="5"/>
      <c r="C31" s="51" t="s">
        <v>101</v>
      </c>
      <c r="D31" s="50"/>
      <c r="E31" s="51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82"/>
      <c r="R31" s="82"/>
      <c r="S31" s="14"/>
      <c r="T31" s="14"/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3"/>
        <v>14</v>
      </c>
      <c r="B32" s="5"/>
      <c r="C32" s="51"/>
      <c r="D32" s="51"/>
      <c r="E32" s="51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3"/>
        <v>15</v>
      </c>
      <c r="B33" s="5"/>
      <c r="C33" s="50"/>
      <c r="D33" s="51"/>
      <c r="E33" s="51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3"/>
        <v>16</v>
      </c>
      <c r="B34" s="5"/>
      <c r="C34" s="51"/>
      <c r="D34" s="51"/>
      <c r="E34" s="51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73"/>
      <c r="S34" s="14"/>
      <c r="T34" s="14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3"/>
        <v>17</v>
      </c>
      <c r="B35" s="5"/>
      <c r="C35" s="51"/>
      <c r="D35" s="51"/>
      <c r="E35" s="51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f t="shared" si="3"/>
        <v>18</v>
      </c>
      <c r="B36" s="5"/>
      <c r="C36" s="51"/>
      <c r="D36" s="51"/>
      <c r="E36" s="51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73"/>
      <c r="R36" s="73"/>
      <c r="S36" s="14"/>
      <c r="T36" s="14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v>19</v>
      </c>
      <c r="B37" s="5"/>
      <c r="C37" s="51"/>
      <c r="D37" s="51"/>
      <c r="E37" s="51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14"/>
      <c r="R37" s="73"/>
      <c r="S37" s="14"/>
      <c r="T37" s="14"/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20</v>
      </c>
      <c r="B38" s="5"/>
      <c r="C38" s="50"/>
      <c r="D38" s="51"/>
      <c r="E38" s="51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21</v>
      </c>
      <c r="B39" s="5"/>
      <c r="C39" s="51"/>
      <c r="D39" s="51"/>
      <c r="E39" s="51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22</v>
      </c>
      <c r="B40" s="5"/>
      <c r="C40" s="51"/>
      <c r="D40" s="51"/>
      <c r="E40" s="51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23</v>
      </c>
      <c r="B41" s="5"/>
      <c r="C41" s="50"/>
      <c r="D41" s="51"/>
      <c r="E41" s="51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73"/>
      <c r="R41" s="73"/>
      <c r="S41" s="14"/>
      <c r="T41" s="14"/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24</v>
      </c>
      <c r="B42" s="5"/>
      <c r="C42" s="50"/>
      <c r="D42" s="51"/>
      <c r="E42" s="51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>
        <v>25</v>
      </c>
      <c r="B43" s="5"/>
      <c r="C43" s="51"/>
      <c r="D43" s="50"/>
      <c r="E43" s="51"/>
      <c r="F43" s="6"/>
      <c r="G43" s="6"/>
      <c r="H43" s="84"/>
      <c r="I43" s="7"/>
      <c r="J43" s="32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13"/>
      <c r="B44" s="13"/>
      <c r="C44" s="13"/>
      <c r="D44" s="10" t="s">
        <v>59</v>
      </c>
      <c r="E44" s="12" t="s">
        <v>52</v>
      </c>
      <c r="F44" s="9">
        <f>SUM(F19:F43)</f>
        <v>454550</v>
      </c>
      <c r="G44" s="9">
        <f>SUM(G19:G43)</f>
        <v>0</v>
      </c>
      <c r="H44" s="9">
        <f>SUM(H19:H43)</f>
        <v>0</v>
      </c>
      <c r="I44" s="11" t="s">
        <v>52</v>
      </c>
      <c r="J44" s="9">
        <f t="shared" ref="J44:T44" si="15">SUM(J19:J43)</f>
        <v>0</v>
      </c>
      <c r="K44" s="9">
        <f>SUM(K19:K43)</f>
        <v>454550</v>
      </c>
      <c r="L44" s="9">
        <f t="shared" si="15"/>
        <v>139866</v>
      </c>
      <c r="M44" s="9">
        <f t="shared" si="15"/>
        <v>2970</v>
      </c>
      <c r="N44" s="9">
        <f t="shared" si="15"/>
        <v>0</v>
      </c>
      <c r="O44" s="15">
        <f t="shared" si="15"/>
        <v>6591</v>
      </c>
      <c r="P44" s="15">
        <f t="shared" si="15"/>
        <v>1122</v>
      </c>
      <c r="Q44" s="15">
        <f t="shared" si="15"/>
        <v>18153</v>
      </c>
      <c r="R44" s="15">
        <f t="shared" si="15"/>
        <v>1026</v>
      </c>
      <c r="S44" s="15">
        <f t="shared" si="15"/>
        <v>169728</v>
      </c>
      <c r="T44" s="15">
        <f t="shared" si="15"/>
        <v>624278</v>
      </c>
      <c r="U44" s="9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ht="12.75">
      <c r="A45" s="16" t="s">
        <v>53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83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" customHeight="1">
      <c r="A47" s="16" t="s">
        <v>93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 ht="12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.75" thickTop="1" thickBot="1">
      <c r="A50" s="3"/>
      <c r="B50" s="54" t="s">
        <v>1</v>
      </c>
      <c r="C50" s="55"/>
      <c r="D50" s="55"/>
      <c r="E50" s="55"/>
      <c r="F50" s="55"/>
      <c r="G50" s="55"/>
      <c r="H50" s="55"/>
      <c r="I50" s="55"/>
      <c r="J50" s="63"/>
      <c r="K50" s="68"/>
      <c r="L50" s="6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74" ht="12" thickTop="1">
      <c r="A51" s="3"/>
      <c r="B51" s="65" t="s">
        <v>60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>
      <c r="A52" s="3"/>
      <c r="B52" s="33" t="s">
        <v>2</v>
      </c>
      <c r="C52" s="4" t="s">
        <v>3</v>
      </c>
      <c r="D52" s="4" t="s">
        <v>4</v>
      </c>
      <c r="E52" s="4" t="s">
        <v>5</v>
      </c>
      <c r="F52" s="4" t="s">
        <v>6</v>
      </c>
      <c r="G52" s="4" t="s">
        <v>7</v>
      </c>
      <c r="H52" s="4" t="s">
        <v>8</v>
      </c>
      <c r="I52" s="4" t="s">
        <v>9</v>
      </c>
      <c r="J52" s="4" t="s">
        <v>10</v>
      </c>
      <c r="K52" s="4" t="s">
        <v>11</v>
      </c>
      <c r="L52" s="70" t="s">
        <v>12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/>
      <c r="C53" s="44"/>
      <c r="D53" s="4"/>
      <c r="E53" s="44"/>
      <c r="F53" s="10" t="s">
        <v>56</v>
      </c>
      <c r="G53" s="72" t="s">
        <v>61</v>
      </c>
      <c r="H53" s="71" t="s">
        <v>48</v>
      </c>
      <c r="I53" s="71" t="s">
        <v>58</v>
      </c>
      <c r="J53" s="71" t="s">
        <v>62</v>
      </c>
      <c r="K53" s="71" t="s">
        <v>63</v>
      </c>
      <c r="L53" s="64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 ht="21.75">
      <c r="A54" s="19"/>
      <c r="B54" s="34" t="s">
        <v>0</v>
      </c>
      <c r="C54" s="53"/>
      <c r="D54" s="35" t="s">
        <v>0</v>
      </c>
      <c r="E54" s="35" t="s">
        <v>64</v>
      </c>
      <c r="F54" s="60" t="s">
        <v>65</v>
      </c>
      <c r="G54" s="37"/>
      <c r="H54" s="37" t="s">
        <v>0</v>
      </c>
      <c r="I54" s="61" t="s">
        <v>66</v>
      </c>
      <c r="J54" s="37" t="s">
        <v>67</v>
      </c>
      <c r="K54" s="37" t="s">
        <v>68</v>
      </c>
      <c r="L54" s="20" t="s">
        <v>0</v>
      </c>
      <c r="M54" s="52"/>
      <c r="N54" s="52"/>
      <c r="O54" s="5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>
      <c r="A55" s="23"/>
      <c r="B55" s="36" t="s">
        <v>23</v>
      </c>
      <c r="C55" s="37" t="s">
        <v>23</v>
      </c>
      <c r="D55" s="37" t="s">
        <v>24</v>
      </c>
      <c r="E55" s="37" t="s">
        <v>69</v>
      </c>
      <c r="F55" s="37" t="s">
        <v>69</v>
      </c>
      <c r="G55" s="37" t="s">
        <v>70</v>
      </c>
      <c r="H55" s="37" t="s">
        <v>70</v>
      </c>
      <c r="I55" s="37" t="s">
        <v>69</v>
      </c>
      <c r="J55" s="37" t="s">
        <v>69</v>
      </c>
      <c r="K55" s="37" t="s">
        <v>69</v>
      </c>
      <c r="L55" s="62" t="s">
        <v>71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 ht="12" thickBot="1">
      <c r="A56" s="26" t="s">
        <v>35</v>
      </c>
      <c r="B56" s="38" t="s">
        <v>36</v>
      </c>
      <c r="C56" s="39" t="s">
        <v>54</v>
      </c>
      <c r="D56" s="39" t="s">
        <v>38</v>
      </c>
      <c r="E56" s="39"/>
      <c r="F56" s="59" t="s">
        <v>72</v>
      </c>
      <c r="G56" s="59" t="s">
        <v>72</v>
      </c>
      <c r="H56" s="59" t="s">
        <v>73</v>
      </c>
      <c r="I56" s="59" t="s">
        <v>74</v>
      </c>
      <c r="J56" s="59" t="s">
        <v>74</v>
      </c>
      <c r="K56" s="59" t="s">
        <v>75</v>
      </c>
      <c r="L56" s="27" t="s">
        <v>45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Top="1">
      <c r="A57" s="5">
        <v>1</v>
      </c>
      <c r="B57" s="50" t="str">
        <f t="shared" ref="B57:D72" si="16">+B19</f>
        <v>----</v>
      </c>
      <c r="C57" s="50" t="str">
        <f t="shared" si="16"/>
        <v>Special Assistant</v>
      </c>
      <c r="D57" s="50" t="str">
        <f t="shared" si="16"/>
        <v>Vera A. Topasna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15">
        <f>+E57+F57+G57+H57+I57+J57+K57</f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>
      <c r="A58" s="5">
        <f t="shared" ref="A58:A74" si="17">A57+1</f>
        <v>2</v>
      </c>
      <c r="B58" s="50" t="str">
        <f t="shared" si="16"/>
        <v>----</v>
      </c>
      <c r="C58" s="50" t="str">
        <f t="shared" si="16"/>
        <v>Staff Assistant</v>
      </c>
      <c r="D58" s="50" t="str">
        <f t="shared" si="16"/>
        <v>Cyaudra S. Quitugua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32">
        <v>0</v>
      </c>
      <c r="K58" s="32">
        <v>0</v>
      </c>
      <c r="L58" s="14">
        <f t="shared" ref="L58:L81" si="18"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si="17"/>
        <v>3</v>
      </c>
      <c r="B59" s="50" t="str">
        <f t="shared" si="16"/>
        <v>----</v>
      </c>
      <c r="C59" s="50" t="str">
        <f t="shared" si="16"/>
        <v>Staff Assistant</v>
      </c>
      <c r="D59" s="50" t="str">
        <f t="shared" si="16"/>
        <v>Nichole Ann C. Duenas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si="18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17"/>
        <v>4</v>
      </c>
      <c r="B60" s="50" t="str">
        <f t="shared" si="16"/>
        <v>----</v>
      </c>
      <c r="C60" s="50" t="str">
        <f t="shared" si="16"/>
        <v>Staff Assistant</v>
      </c>
      <c r="D60" s="50" t="str">
        <f t="shared" si="16"/>
        <v>Jose D. Naputi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8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17"/>
        <v>5</v>
      </c>
      <c r="B61" s="50" t="str">
        <f t="shared" si="16"/>
        <v>----</v>
      </c>
      <c r="C61" s="50" t="str">
        <f t="shared" si="16"/>
        <v>Special Assistant</v>
      </c>
      <c r="D61" s="50" t="str">
        <f t="shared" si="16"/>
        <v>Albert H. Santos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8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17"/>
        <v>6</v>
      </c>
      <c r="B62" s="50" t="str">
        <f t="shared" si="16"/>
        <v xml:space="preserve"> </v>
      </c>
      <c r="C62" s="50" t="str">
        <f t="shared" si="16"/>
        <v>Special Assistant</v>
      </c>
      <c r="D62" s="50" t="str">
        <f t="shared" si="16"/>
        <v>Joseph G. Bamba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8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17"/>
        <v>7</v>
      </c>
      <c r="B63" s="50">
        <f t="shared" si="16"/>
        <v>0</v>
      </c>
      <c r="C63" s="50">
        <f t="shared" si="16"/>
        <v>0</v>
      </c>
      <c r="D63" s="50">
        <f t="shared" si="16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8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17"/>
        <v>8</v>
      </c>
      <c r="B64" s="50">
        <f t="shared" si="16"/>
        <v>0</v>
      </c>
      <c r="C64" s="50">
        <f t="shared" si="16"/>
        <v>0</v>
      </c>
      <c r="D64" s="50">
        <f t="shared" si="16"/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2">
        <v>0</v>
      </c>
      <c r="K64" s="32">
        <v>0</v>
      </c>
      <c r="L64" s="14">
        <f t="shared" si="18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17"/>
        <v>9</v>
      </c>
      <c r="B65" s="50">
        <f t="shared" si="16"/>
        <v>0</v>
      </c>
      <c r="C65" s="50">
        <f t="shared" si="16"/>
        <v>0</v>
      </c>
      <c r="D65" s="50">
        <f t="shared" si="16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8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17"/>
        <v>10</v>
      </c>
      <c r="B66" s="50">
        <f t="shared" si="16"/>
        <v>0</v>
      </c>
      <c r="C66" s="50">
        <f t="shared" si="16"/>
        <v>0</v>
      </c>
      <c r="D66" s="50">
        <f t="shared" si="16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8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17"/>
        <v>11</v>
      </c>
      <c r="B67" s="50">
        <f t="shared" si="16"/>
        <v>0</v>
      </c>
      <c r="C67" s="50">
        <f t="shared" si="16"/>
        <v>0</v>
      </c>
      <c r="D67" s="50">
        <f t="shared" si="16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8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17"/>
        <v>12</v>
      </c>
      <c r="B68" s="50">
        <f t="shared" si="16"/>
        <v>0</v>
      </c>
      <c r="C68" s="50">
        <f t="shared" si="16"/>
        <v>0</v>
      </c>
      <c r="D68" s="50">
        <f t="shared" si="16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8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17"/>
        <v>13</v>
      </c>
      <c r="B69" s="50">
        <f t="shared" si="16"/>
        <v>0</v>
      </c>
      <c r="C69" s="50" t="str">
        <f t="shared" si="16"/>
        <v>`</v>
      </c>
      <c r="D69" s="50">
        <f t="shared" si="16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8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17"/>
        <v>14</v>
      </c>
      <c r="B70" s="50">
        <f t="shared" si="16"/>
        <v>0</v>
      </c>
      <c r="C70" s="50">
        <f t="shared" si="16"/>
        <v>0</v>
      </c>
      <c r="D70" s="50">
        <f t="shared" si="16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8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17"/>
        <v>15</v>
      </c>
      <c r="B71" s="50">
        <f t="shared" si="16"/>
        <v>0</v>
      </c>
      <c r="C71" s="50">
        <f t="shared" si="16"/>
        <v>0</v>
      </c>
      <c r="D71" s="50">
        <f t="shared" si="16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8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17"/>
        <v>16</v>
      </c>
      <c r="B72" s="50">
        <f t="shared" si="16"/>
        <v>0</v>
      </c>
      <c r="C72" s="50">
        <f t="shared" si="16"/>
        <v>0</v>
      </c>
      <c r="D72" s="50">
        <f t="shared" si="16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8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17"/>
        <v>17</v>
      </c>
      <c r="B73" s="50">
        <f t="shared" ref="B73:D81" si="19">+B35</f>
        <v>0</v>
      </c>
      <c r="C73" s="50">
        <f t="shared" si="19"/>
        <v>0</v>
      </c>
      <c r="D73" s="50">
        <f t="shared" si="19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8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17"/>
        <v>18</v>
      </c>
      <c r="B74" s="50">
        <f t="shared" si="19"/>
        <v>0</v>
      </c>
      <c r="C74" s="50">
        <f t="shared" si="19"/>
        <v>0</v>
      </c>
      <c r="D74" s="50">
        <f t="shared" si="19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8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v>19</v>
      </c>
      <c r="B75" s="50">
        <f t="shared" si="19"/>
        <v>0</v>
      </c>
      <c r="C75" s="50">
        <f t="shared" si="19"/>
        <v>0</v>
      </c>
      <c r="D75" s="50">
        <f t="shared" si="19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8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20</v>
      </c>
      <c r="B76" s="50">
        <f t="shared" si="19"/>
        <v>0</v>
      </c>
      <c r="C76" s="50">
        <f t="shared" si="19"/>
        <v>0</v>
      </c>
      <c r="D76" s="50">
        <f t="shared" si="19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8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21</v>
      </c>
      <c r="B77" s="50">
        <f t="shared" si="19"/>
        <v>0</v>
      </c>
      <c r="C77" s="50">
        <f t="shared" si="19"/>
        <v>0</v>
      </c>
      <c r="D77" s="50">
        <f t="shared" si="19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8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22</v>
      </c>
      <c r="B78" s="50">
        <f t="shared" si="19"/>
        <v>0</v>
      </c>
      <c r="C78" s="50">
        <f t="shared" si="19"/>
        <v>0</v>
      </c>
      <c r="D78" s="50">
        <f t="shared" si="19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8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23</v>
      </c>
      <c r="B79" s="50">
        <f t="shared" si="19"/>
        <v>0</v>
      </c>
      <c r="C79" s="50">
        <f t="shared" si="19"/>
        <v>0</v>
      </c>
      <c r="D79" s="50">
        <f t="shared" si="19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24</v>
      </c>
      <c r="B80" s="50">
        <f t="shared" si="19"/>
        <v>0</v>
      </c>
      <c r="C80" s="50">
        <f t="shared" si="19"/>
        <v>0</v>
      </c>
      <c r="D80" s="50">
        <f t="shared" si="19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1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25</v>
      </c>
      <c r="B81" s="50">
        <f t="shared" si="19"/>
        <v>0</v>
      </c>
      <c r="C81" s="50">
        <f t="shared" si="19"/>
        <v>0</v>
      </c>
      <c r="D81" s="50">
        <f t="shared" si="19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1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13"/>
      <c r="B82" s="13"/>
      <c r="C82" s="13"/>
      <c r="D82" s="10" t="s">
        <v>57</v>
      </c>
      <c r="E82" s="9">
        <f t="shared" ref="E82:L82" si="20">SUM(E57:E81)</f>
        <v>0</v>
      </c>
      <c r="F82" s="9">
        <f t="shared" si="20"/>
        <v>0</v>
      </c>
      <c r="G82" s="9">
        <f t="shared" si="20"/>
        <v>0</v>
      </c>
      <c r="H82" s="9">
        <f t="shared" si="20"/>
        <v>0</v>
      </c>
      <c r="I82" s="9">
        <f t="shared" si="20"/>
        <v>0</v>
      </c>
      <c r="J82" s="9">
        <f t="shared" si="20"/>
        <v>0</v>
      </c>
      <c r="K82" s="9">
        <f t="shared" si="20"/>
        <v>0</v>
      </c>
      <c r="L82" s="9">
        <f t="shared" si="20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3" t="s">
        <v>56</v>
      </c>
      <c r="B83" s="3" t="s">
        <v>76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66">
      <c r="A84" s="3" t="s">
        <v>61</v>
      </c>
      <c r="B84" s="3" t="s">
        <v>77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48</v>
      </c>
      <c r="B85" s="3" t="s">
        <v>78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66">
      <c r="A86" s="3" t="s">
        <v>58</v>
      </c>
      <c r="B86" s="3" t="s">
        <v>79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62</v>
      </c>
      <c r="B87" s="3" t="s">
        <v>80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63</v>
      </c>
      <c r="B88" s="3" t="s">
        <v>81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</sheetData>
  <mergeCells count="1">
    <mergeCell ref="I16:J17"/>
  </mergeCells>
  <printOptions horizontalCentered="1"/>
  <pageMargins left="0.2" right="0.2" top="1" bottom="0.25" header="0.3" footer="0.3"/>
  <pageSetup paperSize="5" scale="78" fitToHeight="0" orientation="landscape" r:id="rId1"/>
  <headerFooter>
    <oddHeader>&amp;C&amp;"SWISS,Bold"&amp;14Goverment of Guam
Agency Staffing Pattern
Fiscal Year 2025
&amp;R&amp;"Times New Roman,Bold"[BBMR SP-1]</oddHeader>
  </headerFooter>
  <rowBreaks count="1" manualBreakCount="1">
    <brk id="4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V123"/>
  <sheetViews>
    <sheetView view="pageLayout" zoomScale="130" zoomScaleNormal="100" zoomScalePageLayoutView="130" workbookViewId="0">
      <selection activeCell="C25" sqref="C25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9.77734375" style="8" customWidth="1"/>
    <col min="13" max="14" width="8.6640625" style="8" customWidth="1"/>
    <col min="15" max="15" width="8" style="8" customWidth="1"/>
    <col min="16" max="16" width="6.77734375" style="8" customWidth="1"/>
    <col min="17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106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32" t="s">
        <v>137</v>
      </c>
      <c r="F8" s="132"/>
      <c r="G8" s="132"/>
      <c r="H8" s="132"/>
      <c r="I8" s="132"/>
      <c r="J8" s="132"/>
      <c r="K8" s="132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80"/>
      <c r="E9" s="132"/>
      <c r="F9" s="132"/>
      <c r="G9" s="132"/>
      <c r="H9" s="132"/>
      <c r="I9" s="132"/>
      <c r="J9" s="132"/>
      <c r="K9" s="132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80"/>
      <c r="E10" s="132"/>
      <c r="F10" s="132"/>
      <c r="G10" s="132"/>
      <c r="H10" s="132"/>
      <c r="I10" s="132"/>
      <c r="J10" s="132"/>
      <c r="K10" s="132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0" t="s">
        <v>21</v>
      </c>
      <c r="J16" s="161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9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62"/>
      <c r="J17" s="163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101" t="s">
        <v>102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131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100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104</v>
      </c>
      <c r="D19" s="50" t="s">
        <v>105</v>
      </c>
      <c r="E19" s="50" t="s">
        <v>52</v>
      </c>
      <c r="F19" s="137">
        <v>90000</v>
      </c>
      <c r="G19" s="137">
        <v>0</v>
      </c>
      <c r="H19" s="137">
        <f>+L58</f>
        <v>0</v>
      </c>
      <c r="I19" s="138"/>
      <c r="J19" s="137">
        <v>0</v>
      </c>
      <c r="K19" s="134">
        <f t="shared" ref="K19:K44" si="0">(+F19+G19+H19+J19)</f>
        <v>90000</v>
      </c>
      <c r="L19" s="134">
        <f>ROUND((K19*0.3077),0)</f>
        <v>27693</v>
      </c>
      <c r="M19" s="134">
        <v>495</v>
      </c>
      <c r="N19" s="134">
        <v>0</v>
      </c>
      <c r="O19" s="134">
        <f>ROUND((K19*0.0145),0)</f>
        <v>1305</v>
      </c>
      <c r="P19" s="134">
        <v>187</v>
      </c>
      <c r="Q19" s="139">
        <v>15868</v>
      </c>
      <c r="R19" s="139">
        <v>486</v>
      </c>
      <c r="S19" s="134">
        <f t="shared" ref="S19:S44" si="1">+L19+M19+N19+O19+P19+Q19+R19</f>
        <v>46034</v>
      </c>
      <c r="T19" s="134">
        <f t="shared" ref="T19:T44" si="2">+K19+S19</f>
        <v>136034</v>
      </c>
      <c r="U19" s="10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ref="A20:A37" si="3">A19+1</f>
        <v>2</v>
      </c>
      <c r="B20" s="83" t="s">
        <v>52</v>
      </c>
      <c r="C20" s="50" t="s">
        <v>120</v>
      </c>
      <c r="D20" s="87" t="s">
        <v>109</v>
      </c>
      <c r="E20" s="87" t="s">
        <v>52</v>
      </c>
      <c r="F20" s="140">
        <v>56268</v>
      </c>
      <c r="G20" s="140">
        <v>0</v>
      </c>
      <c r="H20" s="137">
        <f t="shared" ref="H20:H21" si="4">+L59</f>
        <v>0</v>
      </c>
      <c r="I20" s="142"/>
      <c r="J20" s="137">
        <v>0</v>
      </c>
      <c r="K20" s="134">
        <f t="shared" si="0"/>
        <v>56268</v>
      </c>
      <c r="L20" s="134">
        <f t="shared" ref="L20:L21" si="5">ROUND((K20*0.3077),0)</f>
        <v>17314</v>
      </c>
      <c r="M20" s="134">
        <v>495</v>
      </c>
      <c r="N20" s="134">
        <v>0</v>
      </c>
      <c r="O20" s="134">
        <f t="shared" ref="O20:O21" si="6">ROUND((K20*0.0145),0)</f>
        <v>816</v>
      </c>
      <c r="P20" s="134">
        <v>187</v>
      </c>
      <c r="Q20" s="139">
        <v>13493</v>
      </c>
      <c r="R20" s="139">
        <v>329</v>
      </c>
      <c r="S20" s="134">
        <f t="shared" si="1"/>
        <v>32634</v>
      </c>
      <c r="T20" s="134">
        <f t="shared" si="2"/>
        <v>88902</v>
      </c>
      <c r="U20" s="10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3"/>
        <v>3</v>
      </c>
      <c r="B21" s="83" t="s">
        <v>52</v>
      </c>
      <c r="C21" s="50" t="s">
        <v>120</v>
      </c>
      <c r="D21" s="122" t="s">
        <v>112</v>
      </c>
      <c r="E21" s="123" t="s">
        <v>52</v>
      </c>
      <c r="F21" s="143">
        <v>60000</v>
      </c>
      <c r="G21" s="143">
        <v>0</v>
      </c>
      <c r="H21" s="144">
        <f t="shared" si="4"/>
        <v>0</v>
      </c>
      <c r="I21" s="145"/>
      <c r="J21" s="144">
        <v>0</v>
      </c>
      <c r="K21" s="135">
        <f t="shared" si="0"/>
        <v>60000</v>
      </c>
      <c r="L21" s="134">
        <f t="shared" si="5"/>
        <v>18462</v>
      </c>
      <c r="M21" s="135">
        <v>495</v>
      </c>
      <c r="N21" s="135">
        <v>0</v>
      </c>
      <c r="O21" s="135">
        <f t="shared" si="6"/>
        <v>870</v>
      </c>
      <c r="P21" s="134">
        <v>187</v>
      </c>
      <c r="Q21" s="135">
        <v>8551</v>
      </c>
      <c r="R21" s="135">
        <v>342</v>
      </c>
      <c r="S21" s="135">
        <f t="shared" si="1"/>
        <v>28907</v>
      </c>
      <c r="T21" s="135">
        <f t="shared" si="2"/>
        <v>88907</v>
      </c>
      <c r="U21" s="10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3"/>
        <v>4</v>
      </c>
      <c r="B22" s="83" t="s">
        <v>52</v>
      </c>
      <c r="C22" s="50"/>
      <c r="D22" s="122"/>
      <c r="E22" s="123"/>
      <c r="F22" s="143"/>
      <c r="G22" s="143"/>
      <c r="H22" s="144"/>
      <c r="I22" s="145"/>
      <c r="J22" s="144"/>
      <c r="K22" s="135"/>
      <c r="L22" s="134"/>
      <c r="M22" s="135"/>
      <c r="N22" s="135"/>
      <c r="O22" s="135"/>
      <c r="P22" s="134"/>
      <c r="Q22" s="135"/>
      <c r="R22" s="135"/>
      <c r="S22" s="135"/>
      <c r="T22" s="135"/>
      <c r="U22" s="10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/>
      <c r="B23" s="83" t="s">
        <v>52</v>
      </c>
      <c r="C23" s="50"/>
      <c r="D23" s="111"/>
      <c r="E23" s="110"/>
      <c r="F23" s="112"/>
      <c r="G23" s="107"/>
      <c r="H23" s="119"/>
      <c r="I23" s="120"/>
      <c r="J23" s="108"/>
      <c r="K23" s="114"/>
      <c r="L23" s="15"/>
      <c r="M23" s="114"/>
      <c r="N23" s="114"/>
      <c r="O23" s="114"/>
      <c r="P23" s="114"/>
      <c r="Q23" s="115"/>
      <c r="R23" s="115"/>
      <c r="S23" s="114"/>
      <c r="T23" s="114"/>
      <c r="U23" s="10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/>
      <c r="B24" s="85" t="s">
        <v>52</v>
      </c>
      <c r="C24" s="50"/>
      <c r="D24" s="111"/>
      <c r="E24" s="110"/>
      <c r="F24" s="112"/>
      <c r="G24" s="107"/>
      <c r="H24" s="119"/>
      <c r="I24" s="120"/>
      <c r="J24" s="108"/>
      <c r="K24" s="114"/>
      <c r="L24" s="15"/>
      <c r="M24" s="114"/>
      <c r="N24" s="114"/>
      <c r="O24" s="114"/>
      <c r="P24" s="114"/>
      <c r="Q24" s="115"/>
      <c r="R24" s="115"/>
      <c r="S24" s="114"/>
      <c r="T24" s="114"/>
      <c r="U24" s="10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/>
      <c r="B25" s="85" t="s">
        <v>52</v>
      </c>
      <c r="C25" s="50"/>
      <c r="D25" s="111"/>
      <c r="E25" s="110"/>
      <c r="F25" s="112"/>
      <c r="G25" s="107"/>
      <c r="H25" s="119"/>
      <c r="I25" s="120"/>
      <c r="J25" s="108"/>
      <c r="K25" s="114"/>
      <c r="L25" s="15"/>
      <c r="M25" s="114"/>
      <c r="N25" s="114"/>
      <c r="O25" s="114"/>
      <c r="P25" s="114"/>
      <c r="Q25" s="115"/>
      <c r="R25" s="115"/>
      <c r="S25" s="114"/>
      <c r="T25" s="114"/>
      <c r="U25" s="10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110"/>
      <c r="D26" s="111"/>
      <c r="E26" s="110"/>
      <c r="F26" s="112"/>
      <c r="G26" s="107"/>
      <c r="H26" s="119"/>
      <c r="I26" s="120"/>
      <c r="J26" s="108"/>
      <c r="K26" s="114"/>
      <c r="L26" s="114"/>
      <c r="M26" s="114"/>
      <c r="N26" s="114"/>
      <c r="O26" s="114"/>
      <c r="P26" s="115"/>
      <c r="Q26" s="115"/>
      <c r="R26" s="114"/>
      <c r="S26" s="114"/>
      <c r="T26" s="11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4" ht="11.25" customHeight="1">
      <c r="A27" s="5">
        <f t="shared" si="3"/>
        <v>1</v>
      </c>
      <c r="B27" s="85" t="s">
        <v>52</v>
      </c>
      <c r="C27" s="50"/>
      <c r="D27" s="51"/>
      <c r="E27" s="50"/>
      <c r="F27" s="6"/>
      <c r="G27" s="6"/>
      <c r="H27" s="84"/>
      <c r="I27" s="7"/>
      <c r="J27" s="32"/>
      <c r="K27" s="14"/>
      <c r="L27" s="15"/>
      <c r="M27" s="14"/>
      <c r="N27" s="14"/>
      <c r="O27" s="14"/>
      <c r="P27" s="14"/>
      <c r="Q27" s="14"/>
      <c r="R27" s="14"/>
      <c r="S27" s="14"/>
      <c r="T27" s="14"/>
      <c r="U27" s="10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3"/>
        <v>2</v>
      </c>
      <c r="B28" s="85" t="s">
        <v>52</v>
      </c>
      <c r="C28" s="51"/>
      <c r="D28" s="51"/>
      <c r="E28" s="85" t="s">
        <v>52</v>
      </c>
      <c r="F28" s="6">
        <v>0</v>
      </c>
      <c r="G28" s="6">
        <v>0</v>
      </c>
      <c r="H28" s="84">
        <f t="shared" ref="H28:H44" si="7">+L66</f>
        <v>0</v>
      </c>
      <c r="I28" s="7"/>
      <c r="J28" s="32">
        <v>0</v>
      </c>
      <c r="K28" s="14">
        <f t="shared" si="0"/>
        <v>0</v>
      </c>
      <c r="L28" s="14">
        <f t="shared" ref="L28:L44" si="8">ROUND((K28*0.2697),0)</f>
        <v>0</v>
      </c>
      <c r="M28" s="14">
        <v>0</v>
      </c>
      <c r="N28" s="14">
        <v>0</v>
      </c>
      <c r="O28" s="14">
        <f t="shared" ref="O28:O44" si="9">ROUND((K28*0.0145),0)</f>
        <v>0</v>
      </c>
      <c r="P28" s="14">
        <v>0</v>
      </c>
      <c r="Q28" s="14">
        <v>0</v>
      </c>
      <c r="R28" s="14">
        <v>0</v>
      </c>
      <c r="S28" s="14">
        <f t="shared" si="1"/>
        <v>0</v>
      </c>
      <c r="T28" s="14">
        <f t="shared" si="2"/>
        <v>0</v>
      </c>
      <c r="U28" s="9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3"/>
        <v>3</v>
      </c>
      <c r="B29" s="85" t="s">
        <v>52</v>
      </c>
      <c r="C29" s="51"/>
      <c r="D29" s="51"/>
      <c r="E29" s="85" t="s">
        <v>52</v>
      </c>
      <c r="F29" s="6">
        <v>0</v>
      </c>
      <c r="G29" s="6">
        <v>0</v>
      </c>
      <c r="H29" s="84">
        <f t="shared" si="7"/>
        <v>0</v>
      </c>
      <c r="I29" s="7"/>
      <c r="J29" s="32">
        <v>0</v>
      </c>
      <c r="K29" s="14">
        <f t="shared" si="0"/>
        <v>0</v>
      </c>
      <c r="L29" s="14">
        <f t="shared" si="8"/>
        <v>0</v>
      </c>
      <c r="M29" s="14">
        <v>0</v>
      </c>
      <c r="N29" s="14">
        <v>0</v>
      </c>
      <c r="O29" s="14">
        <f t="shared" si="9"/>
        <v>0</v>
      </c>
      <c r="P29" s="14">
        <v>0</v>
      </c>
      <c r="Q29" s="14">
        <v>0</v>
      </c>
      <c r="R29" s="14">
        <v>0</v>
      </c>
      <c r="S29" s="14">
        <f t="shared" si="1"/>
        <v>0</v>
      </c>
      <c r="T29" s="14">
        <f t="shared" si="2"/>
        <v>0</v>
      </c>
      <c r="U29" s="9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3"/>
        <v>4</v>
      </c>
      <c r="B30" s="85" t="s">
        <v>52</v>
      </c>
      <c r="C30" s="51"/>
      <c r="D30" s="51"/>
      <c r="E30" s="85" t="s">
        <v>52</v>
      </c>
      <c r="F30" s="6">
        <v>0</v>
      </c>
      <c r="G30" s="6">
        <v>0</v>
      </c>
      <c r="H30" s="84">
        <f t="shared" si="7"/>
        <v>0</v>
      </c>
      <c r="I30" s="7"/>
      <c r="J30" s="32">
        <v>0</v>
      </c>
      <c r="K30" s="14">
        <f t="shared" si="0"/>
        <v>0</v>
      </c>
      <c r="L30" s="14">
        <f t="shared" si="8"/>
        <v>0</v>
      </c>
      <c r="M30" s="14">
        <v>0</v>
      </c>
      <c r="N30" s="14">
        <v>0</v>
      </c>
      <c r="O30" s="14">
        <f t="shared" si="9"/>
        <v>0</v>
      </c>
      <c r="P30" s="14">
        <v>0</v>
      </c>
      <c r="Q30" s="14">
        <v>0</v>
      </c>
      <c r="R30" s="14">
        <v>0</v>
      </c>
      <c r="S30" s="14">
        <f t="shared" si="1"/>
        <v>0</v>
      </c>
      <c r="T30" s="14">
        <f t="shared" si="2"/>
        <v>0</v>
      </c>
      <c r="U30" s="9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3"/>
        <v>5</v>
      </c>
      <c r="B31" s="85" t="s">
        <v>52</v>
      </c>
      <c r="C31" s="51"/>
      <c r="D31" s="51"/>
      <c r="E31" s="85" t="s">
        <v>52</v>
      </c>
      <c r="F31" s="6">
        <v>0</v>
      </c>
      <c r="G31" s="6">
        <v>0</v>
      </c>
      <c r="H31" s="84">
        <f t="shared" si="7"/>
        <v>0</v>
      </c>
      <c r="I31" s="7"/>
      <c r="J31" s="32">
        <v>0</v>
      </c>
      <c r="K31" s="14">
        <f t="shared" si="0"/>
        <v>0</v>
      </c>
      <c r="L31" s="14">
        <f t="shared" si="8"/>
        <v>0</v>
      </c>
      <c r="M31" s="14">
        <v>0</v>
      </c>
      <c r="N31" s="14">
        <v>0</v>
      </c>
      <c r="O31" s="14">
        <f t="shared" si="9"/>
        <v>0</v>
      </c>
      <c r="P31" s="14">
        <v>0</v>
      </c>
      <c r="Q31" s="14">
        <v>0</v>
      </c>
      <c r="R31" s="14">
        <v>0</v>
      </c>
      <c r="S31" s="14">
        <f t="shared" si="1"/>
        <v>0</v>
      </c>
      <c r="T31" s="14">
        <f t="shared" si="2"/>
        <v>0</v>
      </c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3"/>
        <v>6</v>
      </c>
      <c r="B32" s="85" t="s">
        <v>52</v>
      </c>
      <c r="C32" s="51" t="s">
        <v>101</v>
      </c>
      <c r="D32" s="50"/>
      <c r="E32" s="85" t="s">
        <v>52</v>
      </c>
      <c r="F32" s="6">
        <v>0</v>
      </c>
      <c r="G32" s="6">
        <v>0</v>
      </c>
      <c r="H32" s="84">
        <f t="shared" si="7"/>
        <v>0</v>
      </c>
      <c r="I32" s="7"/>
      <c r="J32" s="32">
        <v>0</v>
      </c>
      <c r="K32" s="14">
        <f t="shared" si="0"/>
        <v>0</v>
      </c>
      <c r="L32" s="14">
        <f t="shared" si="8"/>
        <v>0</v>
      </c>
      <c r="M32" s="14">
        <v>0</v>
      </c>
      <c r="N32" s="14">
        <v>0</v>
      </c>
      <c r="O32" s="14">
        <f t="shared" si="9"/>
        <v>0</v>
      </c>
      <c r="P32" s="14">
        <v>0</v>
      </c>
      <c r="Q32" s="82">
        <v>0</v>
      </c>
      <c r="R32" s="82">
        <v>0</v>
      </c>
      <c r="S32" s="14">
        <f t="shared" si="1"/>
        <v>0</v>
      </c>
      <c r="T32" s="14">
        <f t="shared" si="2"/>
        <v>0</v>
      </c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3"/>
        <v>7</v>
      </c>
      <c r="B33" s="85" t="s">
        <v>52</v>
      </c>
      <c r="C33" s="51"/>
      <c r="D33" s="51"/>
      <c r="E33" s="85" t="s">
        <v>52</v>
      </c>
      <c r="F33" s="6">
        <v>0</v>
      </c>
      <c r="G33" s="6">
        <v>0</v>
      </c>
      <c r="H33" s="84">
        <f t="shared" si="7"/>
        <v>0</v>
      </c>
      <c r="I33" s="7"/>
      <c r="J33" s="32">
        <v>0</v>
      </c>
      <c r="K33" s="14">
        <f t="shared" si="0"/>
        <v>0</v>
      </c>
      <c r="L33" s="14">
        <f t="shared" si="8"/>
        <v>0</v>
      </c>
      <c r="M33" s="14">
        <v>0</v>
      </c>
      <c r="N33" s="14">
        <v>0</v>
      </c>
      <c r="O33" s="14">
        <f t="shared" si="9"/>
        <v>0</v>
      </c>
      <c r="P33" s="14">
        <v>0</v>
      </c>
      <c r="Q33" s="14">
        <v>0</v>
      </c>
      <c r="R33" s="14">
        <v>0</v>
      </c>
      <c r="S33" s="14">
        <f t="shared" si="1"/>
        <v>0</v>
      </c>
      <c r="T33" s="14">
        <f t="shared" si="2"/>
        <v>0</v>
      </c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3"/>
        <v>8</v>
      </c>
      <c r="B34" s="85" t="s">
        <v>52</v>
      </c>
      <c r="C34" s="50"/>
      <c r="D34" s="51"/>
      <c r="E34" s="85" t="s">
        <v>52</v>
      </c>
      <c r="F34" s="6">
        <v>0</v>
      </c>
      <c r="G34" s="6">
        <v>0</v>
      </c>
      <c r="H34" s="84">
        <f t="shared" si="7"/>
        <v>0</v>
      </c>
      <c r="I34" s="7"/>
      <c r="J34" s="32">
        <v>0</v>
      </c>
      <c r="K34" s="14">
        <f t="shared" si="0"/>
        <v>0</v>
      </c>
      <c r="L34" s="14">
        <f t="shared" si="8"/>
        <v>0</v>
      </c>
      <c r="M34" s="14">
        <v>0</v>
      </c>
      <c r="N34" s="14">
        <v>0</v>
      </c>
      <c r="O34" s="14">
        <f t="shared" si="9"/>
        <v>0</v>
      </c>
      <c r="P34" s="14">
        <v>0</v>
      </c>
      <c r="Q34" s="14">
        <v>0</v>
      </c>
      <c r="R34" s="14">
        <v>0</v>
      </c>
      <c r="S34" s="14">
        <f t="shared" si="1"/>
        <v>0</v>
      </c>
      <c r="T34" s="14">
        <f t="shared" si="2"/>
        <v>0</v>
      </c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3"/>
        <v>9</v>
      </c>
      <c r="B35" s="85" t="s">
        <v>52</v>
      </c>
      <c r="C35" s="51"/>
      <c r="D35" s="51"/>
      <c r="E35" s="85" t="s">
        <v>52</v>
      </c>
      <c r="F35" s="6">
        <v>0</v>
      </c>
      <c r="G35" s="6">
        <v>0</v>
      </c>
      <c r="H35" s="84">
        <f t="shared" si="7"/>
        <v>0</v>
      </c>
      <c r="I35" s="7"/>
      <c r="J35" s="32">
        <v>0</v>
      </c>
      <c r="K35" s="14">
        <f t="shared" si="0"/>
        <v>0</v>
      </c>
      <c r="L35" s="14">
        <f t="shared" si="8"/>
        <v>0</v>
      </c>
      <c r="M35" s="14">
        <v>0</v>
      </c>
      <c r="N35" s="14">
        <v>0</v>
      </c>
      <c r="O35" s="14">
        <f t="shared" si="9"/>
        <v>0</v>
      </c>
      <c r="P35" s="14">
        <v>0</v>
      </c>
      <c r="Q35" s="14">
        <v>0</v>
      </c>
      <c r="R35" s="73">
        <v>0</v>
      </c>
      <c r="S35" s="14">
        <f t="shared" si="1"/>
        <v>0</v>
      </c>
      <c r="T35" s="14">
        <f t="shared" si="2"/>
        <v>0</v>
      </c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f t="shared" si="3"/>
        <v>10</v>
      </c>
      <c r="B36" s="85" t="s">
        <v>52</v>
      </c>
      <c r="C36" s="51"/>
      <c r="D36" s="51"/>
      <c r="E36" s="85" t="s">
        <v>52</v>
      </c>
      <c r="F36" s="6">
        <v>0</v>
      </c>
      <c r="G36" s="6">
        <v>0</v>
      </c>
      <c r="H36" s="84">
        <f t="shared" si="7"/>
        <v>0</v>
      </c>
      <c r="I36" s="7"/>
      <c r="J36" s="32">
        <v>0</v>
      </c>
      <c r="K36" s="14">
        <f t="shared" si="0"/>
        <v>0</v>
      </c>
      <c r="L36" s="14">
        <f t="shared" si="8"/>
        <v>0</v>
      </c>
      <c r="M36" s="14">
        <v>0</v>
      </c>
      <c r="N36" s="14">
        <v>0</v>
      </c>
      <c r="O36" s="14">
        <f t="shared" si="9"/>
        <v>0</v>
      </c>
      <c r="P36" s="14">
        <v>0</v>
      </c>
      <c r="Q36" s="14">
        <v>0</v>
      </c>
      <c r="R36" s="14">
        <v>0</v>
      </c>
      <c r="S36" s="14">
        <f t="shared" si="1"/>
        <v>0</v>
      </c>
      <c r="T36" s="14">
        <f t="shared" si="2"/>
        <v>0</v>
      </c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f t="shared" si="3"/>
        <v>11</v>
      </c>
      <c r="B37" s="85" t="s">
        <v>52</v>
      </c>
      <c r="C37" s="51"/>
      <c r="D37" s="51"/>
      <c r="E37" s="85" t="s">
        <v>52</v>
      </c>
      <c r="F37" s="6">
        <v>0</v>
      </c>
      <c r="G37" s="6">
        <v>0</v>
      </c>
      <c r="H37" s="84">
        <f t="shared" si="7"/>
        <v>0</v>
      </c>
      <c r="I37" s="7"/>
      <c r="J37" s="32">
        <v>0</v>
      </c>
      <c r="K37" s="14">
        <f t="shared" si="0"/>
        <v>0</v>
      </c>
      <c r="L37" s="14">
        <f t="shared" si="8"/>
        <v>0</v>
      </c>
      <c r="M37" s="14">
        <v>0</v>
      </c>
      <c r="N37" s="14">
        <v>0</v>
      </c>
      <c r="O37" s="14">
        <f t="shared" si="9"/>
        <v>0</v>
      </c>
      <c r="P37" s="14">
        <v>0</v>
      </c>
      <c r="Q37" s="73">
        <v>0</v>
      </c>
      <c r="R37" s="73">
        <v>0</v>
      </c>
      <c r="S37" s="14">
        <f t="shared" si="1"/>
        <v>0</v>
      </c>
      <c r="T37" s="14">
        <f t="shared" si="2"/>
        <v>0</v>
      </c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19</v>
      </c>
      <c r="B38" s="85" t="s">
        <v>52</v>
      </c>
      <c r="C38" s="51"/>
      <c r="D38" s="51"/>
      <c r="E38" s="85" t="s">
        <v>52</v>
      </c>
      <c r="F38" s="6">
        <v>0</v>
      </c>
      <c r="G38" s="6">
        <v>0</v>
      </c>
      <c r="H38" s="84">
        <f t="shared" si="7"/>
        <v>0</v>
      </c>
      <c r="I38" s="7"/>
      <c r="J38" s="32">
        <v>0</v>
      </c>
      <c r="K38" s="14">
        <f t="shared" si="0"/>
        <v>0</v>
      </c>
      <c r="L38" s="14">
        <f t="shared" si="8"/>
        <v>0</v>
      </c>
      <c r="M38" s="14">
        <v>0</v>
      </c>
      <c r="N38" s="14">
        <v>0</v>
      </c>
      <c r="O38" s="14">
        <f t="shared" si="9"/>
        <v>0</v>
      </c>
      <c r="P38" s="14">
        <v>0</v>
      </c>
      <c r="Q38" s="14">
        <v>0</v>
      </c>
      <c r="R38" s="73">
        <v>0</v>
      </c>
      <c r="S38" s="14">
        <f t="shared" si="1"/>
        <v>0</v>
      </c>
      <c r="T38" s="14">
        <f t="shared" si="2"/>
        <v>0</v>
      </c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20</v>
      </c>
      <c r="B39" s="85" t="s">
        <v>52</v>
      </c>
      <c r="C39" s="50"/>
      <c r="D39" s="51"/>
      <c r="E39" s="85" t="s">
        <v>52</v>
      </c>
      <c r="F39" s="6">
        <v>0</v>
      </c>
      <c r="G39" s="6">
        <v>0</v>
      </c>
      <c r="H39" s="84">
        <f t="shared" si="7"/>
        <v>0</v>
      </c>
      <c r="I39" s="7"/>
      <c r="J39" s="32">
        <v>0</v>
      </c>
      <c r="K39" s="14">
        <f t="shared" si="0"/>
        <v>0</v>
      </c>
      <c r="L39" s="14">
        <f t="shared" si="8"/>
        <v>0</v>
      </c>
      <c r="M39" s="14">
        <v>0</v>
      </c>
      <c r="N39" s="14">
        <v>0</v>
      </c>
      <c r="O39" s="14">
        <f t="shared" si="9"/>
        <v>0</v>
      </c>
      <c r="P39" s="14">
        <v>0</v>
      </c>
      <c r="Q39" s="14">
        <v>0</v>
      </c>
      <c r="R39" s="14">
        <v>0</v>
      </c>
      <c r="S39" s="14">
        <f t="shared" si="1"/>
        <v>0</v>
      </c>
      <c r="T39" s="14">
        <f t="shared" si="2"/>
        <v>0</v>
      </c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21</v>
      </c>
      <c r="B40" s="85" t="s">
        <v>52</v>
      </c>
      <c r="C40" s="51"/>
      <c r="D40" s="51"/>
      <c r="E40" s="85" t="s">
        <v>52</v>
      </c>
      <c r="F40" s="6">
        <v>0</v>
      </c>
      <c r="G40" s="6">
        <v>0</v>
      </c>
      <c r="H40" s="84">
        <f t="shared" si="7"/>
        <v>0</v>
      </c>
      <c r="I40" s="7"/>
      <c r="J40" s="32">
        <v>0</v>
      </c>
      <c r="K40" s="14">
        <f t="shared" si="0"/>
        <v>0</v>
      </c>
      <c r="L40" s="14">
        <f t="shared" si="8"/>
        <v>0</v>
      </c>
      <c r="M40" s="14">
        <v>0</v>
      </c>
      <c r="N40" s="14">
        <v>0</v>
      </c>
      <c r="O40" s="14">
        <f t="shared" si="9"/>
        <v>0</v>
      </c>
      <c r="P40" s="14">
        <v>0</v>
      </c>
      <c r="Q40" s="14">
        <v>0</v>
      </c>
      <c r="R40" s="14">
        <v>0</v>
      </c>
      <c r="S40" s="14">
        <f t="shared" si="1"/>
        <v>0</v>
      </c>
      <c r="T40" s="14">
        <f t="shared" si="2"/>
        <v>0</v>
      </c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22</v>
      </c>
      <c r="B41" s="85" t="s">
        <v>52</v>
      </c>
      <c r="C41" s="51"/>
      <c r="D41" s="51"/>
      <c r="E41" s="85" t="s">
        <v>52</v>
      </c>
      <c r="F41" s="6">
        <v>0</v>
      </c>
      <c r="G41" s="6">
        <v>0</v>
      </c>
      <c r="H41" s="84">
        <f t="shared" si="7"/>
        <v>0</v>
      </c>
      <c r="I41" s="7"/>
      <c r="J41" s="32">
        <v>0</v>
      </c>
      <c r="K41" s="14">
        <f t="shared" si="0"/>
        <v>0</v>
      </c>
      <c r="L41" s="14">
        <f t="shared" si="8"/>
        <v>0</v>
      </c>
      <c r="M41" s="14">
        <v>0</v>
      </c>
      <c r="N41" s="14">
        <v>0</v>
      </c>
      <c r="O41" s="14">
        <f t="shared" si="9"/>
        <v>0</v>
      </c>
      <c r="P41" s="14">
        <v>0</v>
      </c>
      <c r="Q41" s="14">
        <v>0</v>
      </c>
      <c r="R41" s="14">
        <v>0</v>
      </c>
      <c r="S41" s="14">
        <f t="shared" si="1"/>
        <v>0</v>
      </c>
      <c r="T41" s="14">
        <f t="shared" si="2"/>
        <v>0</v>
      </c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23</v>
      </c>
      <c r="B42" s="85" t="s">
        <v>52</v>
      </c>
      <c r="C42" s="50"/>
      <c r="D42" s="51"/>
      <c r="E42" s="85" t="s">
        <v>52</v>
      </c>
      <c r="F42" s="6">
        <v>0</v>
      </c>
      <c r="G42" s="6">
        <v>0</v>
      </c>
      <c r="H42" s="84">
        <f t="shared" si="7"/>
        <v>0</v>
      </c>
      <c r="I42" s="7"/>
      <c r="J42" s="32">
        <v>0</v>
      </c>
      <c r="K42" s="14">
        <f t="shared" si="0"/>
        <v>0</v>
      </c>
      <c r="L42" s="14">
        <f t="shared" si="8"/>
        <v>0</v>
      </c>
      <c r="M42" s="14">
        <v>0</v>
      </c>
      <c r="N42" s="14">
        <v>0</v>
      </c>
      <c r="O42" s="14">
        <f t="shared" si="9"/>
        <v>0</v>
      </c>
      <c r="P42" s="14">
        <v>0</v>
      </c>
      <c r="Q42" s="73">
        <v>0</v>
      </c>
      <c r="R42" s="73">
        <v>0</v>
      </c>
      <c r="S42" s="14">
        <f t="shared" si="1"/>
        <v>0</v>
      </c>
      <c r="T42" s="14">
        <f t="shared" si="2"/>
        <v>0</v>
      </c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>
        <v>24</v>
      </c>
      <c r="B43" s="85" t="s">
        <v>52</v>
      </c>
      <c r="C43" s="50"/>
      <c r="D43" s="51"/>
      <c r="E43" s="85" t="s">
        <v>52</v>
      </c>
      <c r="F43" s="6">
        <v>0</v>
      </c>
      <c r="G43" s="6">
        <v>0</v>
      </c>
      <c r="H43" s="84">
        <f t="shared" si="7"/>
        <v>0</v>
      </c>
      <c r="I43" s="7"/>
      <c r="J43" s="32">
        <v>0</v>
      </c>
      <c r="K43" s="14">
        <f t="shared" si="0"/>
        <v>0</v>
      </c>
      <c r="L43" s="14">
        <f t="shared" si="8"/>
        <v>0</v>
      </c>
      <c r="M43" s="14">
        <v>0</v>
      </c>
      <c r="N43" s="14">
        <v>0</v>
      </c>
      <c r="O43" s="14">
        <f t="shared" si="9"/>
        <v>0</v>
      </c>
      <c r="P43" s="14">
        <v>0</v>
      </c>
      <c r="Q43" s="14">
        <v>0</v>
      </c>
      <c r="R43" s="14">
        <v>0</v>
      </c>
      <c r="S43" s="14">
        <f t="shared" si="1"/>
        <v>0</v>
      </c>
      <c r="T43" s="14">
        <f t="shared" si="2"/>
        <v>0</v>
      </c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5">
        <v>25</v>
      </c>
      <c r="B44" s="85" t="s">
        <v>52</v>
      </c>
      <c r="C44" s="51"/>
      <c r="D44" s="50"/>
      <c r="E44" s="85" t="s">
        <v>52</v>
      </c>
      <c r="F44" s="6">
        <v>0</v>
      </c>
      <c r="G44" s="6">
        <v>0</v>
      </c>
      <c r="H44" s="84">
        <f t="shared" si="7"/>
        <v>0</v>
      </c>
      <c r="I44" s="7"/>
      <c r="J44" s="32">
        <v>0</v>
      </c>
      <c r="K44" s="14">
        <f t="shared" si="0"/>
        <v>0</v>
      </c>
      <c r="L44" s="14">
        <f t="shared" si="8"/>
        <v>0</v>
      </c>
      <c r="M44" s="14">
        <v>0</v>
      </c>
      <c r="N44" s="14">
        <v>0</v>
      </c>
      <c r="O44" s="14">
        <f t="shared" si="9"/>
        <v>0</v>
      </c>
      <c r="P44" s="14">
        <v>0</v>
      </c>
      <c r="Q44" s="14">
        <v>0</v>
      </c>
      <c r="R44" s="14">
        <v>0</v>
      </c>
      <c r="S44" s="14">
        <f t="shared" si="1"/>
        <v>0</v>
      </c>
      <c r="T44" s="14">
        <f t="shared" si="2"/>
        <v>0</v>
      </c>
      <c r="U44" s="9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>
      <c r="A45" s="13"/>
      <c r="B45" s="13"/>
      <c r="C45" s="13"/>
      <c r="D45" s="10" t="s">
        <v>59</v>
      </c>
      <c r="E45" s="12" t="s">
        <v>52</v>
      </c>
      <c r="F45" s="9">
        <f>SUM(F19:F44)</f>
        <v>206268</v>
      </c>
      <c r="G45" s="9">
        <f>SUM(G19:G44)</f>
        <v>0</v>
      </c>
      <c r="H45" s="9">
        <f>SUM(H19:H44)</f>
        <v>0</v>
      </c>
      <c r="I45" s="11" t="s">
        <v>52</v>
      </c>
      <c r="J45" s="9">
        <f t="shared" ref="J45:T45" si="10">SUM(J19:J44)</f>
        <v>0</v>
      </c>
      <c r="K45" s="9">
        <f>SUM(K19:K44)</f>
        <v>206268</v>
      </c>
      <c r="L45" s="9">
        <f t="shared" si="10"/>
        <v>63469</v>
      </c>
      <c r="M45" s="9">
        <f t="shared" si="10"/>
        <v>1485</v>
      </c>
      <c r="N45" s="9">
        <f t="shared" si="10"/>
        <v>0</v>
      </c>
      <c r="O45" s="15">
        <f t="shared" si="10"/>
        <v>2991</v>
      </c>
      <c r="P45" s="15">
        <f t="shared" si="10"/>
        <v>561</v>
      </c>
      <c r="Q45" s="15">
        <f t="shared" si="10"/>
        <v>37912</v>
      </c>
      <c r="R45" s="15">
        <f t="shared" si="10"/>
        <v>1157</v>
      </c>
      <c r="S45" s="15">
        <f t="shared" si="10"/>
        <v>107575</v>
      </c>
      <c r="T45" s="15">
        <f t="shared" si="10"/>
        <v>313843</v>
      </c>
      <c r="U45" s="9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53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.75">
      <c r="A47" s="16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customHeight="1">
      <c r="A48" s="16" t="s">
        <v>93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2.75" thickTop="1" thickBot="1">
      <c r="A51" s="3"/>
      <c r="B51" s="54" t="s">
        <v>1</v>
      </c>
      <c r="C51" s="55"/>
      <c r="D51" s="55"/>
      <c r="E51" s="55"/>
      <c r="F51" s="55"/>
      <c r="G51" s="55"/>
      <c r="H51" s="55"/>
      <c r="I51" s="55"/>
      <c r="J51" s="63"/>
      <c r="K51" s="68"/>
      <c r="L51" s="6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 ht="12" thickTop="1">
      <c r="A52" s="3"/>
      <c r="B52" s="65" t="s">
        <v>60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9</v>
      </c>
      <c r="J53" s="4" t="s">
        <v>10</v>
      </c>
      <c r="K53" s="4" t="s">
        <v>11</v>
      </c>
      <c r="L53" s="70" t="s">
        <v>12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>
      <c r="A54" s="3"/>
      <c r="B54" s="33"/>
      <c r="C54" s="44"/>
      <c r="D54" s="4"/>
      <c r="E54" s="44"/>
      <c r="F54" s="10" t="s">
        <v>56</v>
      </c>
      <c r="G54" s="72" t="s">
        <v>61</v>
      </c>
      <c r="H54" s="71" t="s">
        <v>48</v>
      </c>
      <c r="I54" s="71" t="s">
        <v>58</v>
      </c>
      <c r="J54" s="71" t="s">
        <v>62</v>
      </c>
      <c r="K54" s="71" t="s">
        <v>63</v>
      </c>
      <c r="L54" s="64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 ht="21.75">
      <c r="A55" s="19"/>
      <c r="B55" s="34" t="s">
        <v>0</v>
      </c>
      <c r="C55" s="53"/>
      <c r="D55" s="35" t="s">
        <v>0</v>
      </c>
      <c r="E55" s="35" t="s">
        <v>64</v>
      </c>
      <c r="F55" s="60" t="s">
        <v>65</v>
      </c>
      <c r="G55" s="37"/>
      <c r="H55" s="37" t="s">
        <v>0</v>
      </c>
      <c r="I55" s="61" t="s">
        <v>66</v>
      </c>
      <c r="J55" s="37" t="s">
        <v>67</v>
      </c>
      <c r="K55" s="37" t="s">
        <v>68</v>
      </c>
      <c r="L55" s="20" t="s">
        <v>0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>
      <c r="A56" s="23"/>
      <c r="B56" s="36" t="s">
        <v>23</v>
      </c>
      <c r="C56" s="37" t="s">
        <v>23</v>
      </c>
      <c r="D56" s="37" t="s">
        <v>24</v>
      </c>
      <c r="E56" s="37" t="s">
        <v>69</v>
      </c>
      <c r="F56" s="37" t="s">
        <v>69</v>
      </c>
      <c r="G56" s="37" t="s">
        <v>70</v>
      </c>
      <c r="H56" s="37" t="s">
        <v>70</v>
      </c>
      <c r="I56" s="37" t="s">
        <v>69</v>
      </c>
      <c r="J56" s="37" t="s">
        <v>69</v>
      </c>
      <c r="K56" s="37" t="s">
        <v>69</v>
      </c>
      <c r="L56" s="62" t="s">
        <v>71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Bot="1">
      <c r="A57" s="26" t="s">
        <v>35</v>
      </c>
      <c r="B57" s="38" t="s">
        <v>36</v>
      </c>
      <c r="C57" s="39" t="s">
        <v>54</v>
      </c>
      <c r="D57" s="39" t="s">
        <v>38</v>
      </c>
      <c r="E57" s="39"/>
      <c r="F57" s="59" t="s">
        <v>72</v>
      </c>
      <c r="G57" s="59" t="s">
        <v>72</v>
      </c>
      <c r="H57" s="59" t="s">
        <v>73</v>
      </c>
      <c r="I57" s="59" t="s">
        <v>74</v>
      </c>
      <c r="J57" s="59" t="s">
        <v>74</v>
      </c>
      <c r="K57" s="59" t="s">
        <v>75</v>
      </c>
      <c r="L57" s="27" t="s">
        <v>45</v>
      </c>
      <c r="M57" s="52"/>
      <c r="N57" s="52"/>
      <c r="O57" s="5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 ht="12" thickTop="1">
      <c r="A58" s="5">
        <v>1</v>
      </c>
      <c r="B58" s="50" t="str">
        <f t="shared" ref="B58:D63" si="11">+B19</f>
        <v>----</v>
      </c>
      <c r="C58" s="50" t="str">
        <f t="shared" si="11"/>
        <v>Special Assistant (Gov)</v>
      </c>
      <c r="D58" s="50" t="str">
        <f t="shared" si="11"/>
        <v>Tyrone J. Taitano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15">
        <f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ref="A59:A75" si="12">A58+1</f>
        <v>2</v>
      </c>
      <c r="B59" s="50" t="str">
        <f t="shared" si="11"/>
        <v>----</v>
      </c>
      <c r="C59" s="50" t="str">
        <f t="shared" si="11"/>
        <v>Staff Assistant (SPC)</v>
      </c>
      <c r="D59" s="50" t="str">
        <f t="shared" si="11"/>
        <v>Hentrick M. Eveluck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ref="L59:L82" si="13">+E59+F59+G59+H59+I59+J59+K59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12"/>
        <v>3</v>
      </c>
      <c r="B60" s="50" t="str">
        <f t="shared" si="11"/>
        <v>----</v>
      </c>
      <c r="C60" s="50" t="str">
        <f t="shared" si="11"/>
        <v>Staff Assistant (SPC)</v>
      </c>
      <c r="D60" s="50" t="str">
        <f t="shared" si="11"/>
        <v>Therese M. Hart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3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12"/>
        <v>4</v>
      </c>
      <c r="B61" s="50" t="str">
        <f t="shared" si="11"/>
        <v>----</v>
      </c>
      <c r="C61" s="50">
        <f t="shared" si="11"/>
        <v>0</v>
      </c>
      <c r="D61" s="50">
        <f t="shared" si="11"/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3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12"/>
        <v>5</v>
      </c>
      <c r="B62" s="50" t="str">
        <f t="shared" si="11"/>
        <v>----</v>
      </c>
      <c r="C62" s="50">
        <f t="shared" si="11"/>
        <v>0</v>
      </c>
      <c r="D62" s="50">
        <f t="shared" si="11"/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3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12"/>
        <v>6</v>
      </c>
      <c r="B63" s="50" t="str">
        <f t="shared" si="11"/>
        <v>----</v>
      </c>
      <c r="C63" s="50">
        <f t="shared" si="11"/>
        <v>0</v>
      </c>
      <c r="D63" s="50">
        <f t="shared" si="11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3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12"/>
        <v>7</v>
      </c>
      <c r="B64" s="50" t="str">
        <f t="shared" ref="B64:D73" si="14">+B26</f>
        <v>----</v>
      </c>
      <c r="C64" s="50" t="s">
        <v>117</v>
      </c>
      <c r="D64" s="111" t="s">
        <v>119</v>
      </c>
      <c r="E64" s="110" t="s">
        <v>121</v>
      </c>
      <c r="F64" s="112">
        <v>0</v>
      </c>
      <c r="G64" s="107">
        <v>0</v>
      </c>
      <c r="H64" s="119">
        <v>0</v>
      </c>
      <c r="I64" s="120"/>
      <c r="J64" s="108">
        <v>0</v>
      </c>
      <c r="K64" s="114">
        <v>0</v>
      </c>
      <c r="L64" s="15">
        <v>0</v>
      </c>
      <c r="M64" s="126"/>
      <c r="N64" s="127"/>
      <c r="O64" s="127"/>
      <c r="P64" s="127"/>
      <c r="Q64" s="128"/>
      <c r="R64" s="128"/>
      <c r="S64" s="127"/>
      <c r="T64" s="127"/>
      <c r="U64" s="129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12"/>
        <v>8</v>
      </c>
      <c r="B65" s="50" t="str">
        <f t="shared" si="14"/>
        <v>----</v>
      </c>
      <c r="C65" s="50">
        <f t="shared" si="14"/>
        <v>0</v>
      </c>
      <c r="D65" s="50">
        <f t="shared" si="14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3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12"/>
        <v>9</v>
      </c>
      <c r="B66" s="50" t="str">
        <f t="shared" si="14"/>
        <v>----</v>
      </c>
      <c r="C66" s="50">
        <f t="shared" si="14"/>
        <v>0</v>
      </c>
      <c r="D66" s="50">
        <f t="shared" si="14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3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12"/>
        <v>10</v>
      </c>
      <c r="B67" s="50" t="str">
        <f t="shared" si="14"/>
        <v>----</v>
      </c>
      <c r="C67" s="50">
        <f t="shared" si="14"/>
        <v>0</v>
      </c>
      <c r="D67" s="50">
        <f t="shared" si="14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3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12"/>
        <v>11</v>
      </c>
      <c r="B68" s="50" t="str">
        <f t="shared" si="14"/>
        <v>----</v>
      </c>
      <c r="C68" s="50">
        <f t="shared" si="14"/>
        <v>0</v>
      </c>
      <c r="D68" s="50">
        <f t="shared" si="14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3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12"/>
        <v>12</v>
      </c>
      <c r="B69" s="50" t="str">
        <f t="shared" si="14"/>
        <v>----</v>
      </c>
      <c r="C69" s="50">
        <f t="shared" si="14"/>
        <v>0</v>
      </c>
      <c r="D69" s="50">
        <f t="shared" si="14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3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12"/>
        <v>13</v>
      </c>
      <c r="B70" s="50" t="str">
        <f t="shared" si="14"/>
        <v>----</v>
      </c>
      <c r="C70" s="50" t="str">
        <f t="shared" si="14"/>
        <v>`</v>
      </c>
      <c r="D70" s="50">
        <f t="shared" si="14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3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12"/>
        <v>14</v>
      </c>
      <c r="B71" s="50" t="str">
        <f t="shared" si="14"/>
        <v>----</v>
      </c>
      <c r="C71" s="50">
        <f t="shared" si="14"/>
        <v>0</v>
      </c>
      <c r="D71" s="50">
        <f t="shared" si="14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12"/>
        <v>15</v>
      </c>
      <c r="B72" s="50" t="str">
        <f t="shared" si="14"/>
        <v>----</v>
      </c>
      <c r="C72" s="50">
        <f t="shared" si="14"/>
        <v>0</v>
      </c>
      <c r="D72" s="50">
        <f t="shared" si="14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3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12"/>
        <v>16</v>
      </c>
      <c r="B73" s="50" t="str">
        <f t="shared" si="14"/>
        <v>----</v>
      </c>
      <c r="C73" s="50">
        <f t="shared" si="14"/>
        <v>0</v>
      </c>
      <c r="D73" s="50">
        <f t="shared" si="14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3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12"/>
        <v>17</v>
      </c>
      <c r="B74" s="50" t="str">
        <f t="shared" ref="B74:D82" si="15">+B36</f>
        <v>----</v>
      </c>
      <c r="C74" s="50">
        <f t="shared" si="15"/>
        <v>0</v>
      </c>
      <c r="D74" s="50">
        <f t="shared" si="15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3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f t="shared" si="12"/>
        <v>18</v>
      </c>
      <c r="B75" s="50" t="str">
        <f t="shared" si="15"/>
        <v>----</v>
      </c>
      <c r="C75" s="50">
        <f t="shared" si="15"/>
        <v>0</v>
      </c>
      <c r="D75" s="50">
        <f t="shared" si="15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3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19</v>
      </c>
      <c r="B76" s="50" t="str">
        <f t="shared" si="15"/>
        <v>----</v>
      </c>
      <c r="C76" s="50">
        <f t="shared" si="15"/>
        <v>0</v>
      </c>
      <c r="D76" s="50">
        <f t="shared" si="15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3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20</v>
      </c>
      <c r="B77" s="50" t="str">
        <f t="shared" si="15"/>
        <v>----</v>
      </c>
      <c r="C77" s="50">
        <f t="shared" si="15"/>
        <v>0</v>
      </c>
      <c r="D77" s="50">
        <f t="shared" si="15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3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21</v>
      </c>
      <c r="B78" s="50" t="str">
        <f t="shared" si="15"/>
        <v>----</v>
      </c>
      <c r="C78" s="50">
        <f t="shared" si="15"/>
        <v>0</v>
      </c>
      <c r="D78" s="50">
        <f t="shared" si="15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3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22</v>
      </c>
      <c r="B79" s="50" t="str">
        <f t="shared" si="15"/>
        <v>----</v>
      </c>
      <c r="C79" s="50">
        <f t="shared" si="15"/>
        <v>0</v>
      </c>
      <c r="D79" s="50">
        <f t="shared" si="15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3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23</v>
      </c>
      <c r="B80" s="50" t="str">
        <f t="shared" si="15"/>
        <v>----</v>
      </c>
      <c r="C80" s="50">
        <f t="shared" si="15"/>
        <v>0</v>
      </c>
      <c r="D80" s="50">
        <f t="shared" si="15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13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24</v>
      </c>
      <c r="B81" s="50" t="str">
        <f t="shared" si="15"/>
        <v>----</v>
      </c>
      <c r="C81" s="50">
        <f t="shared" si="15"/>
        <v>0</v>
      </c>
      <c r="D81" s="50">
        <f t="shared" si="15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13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5">
        <v>25</v>
      </c>
      <c r="B82" s="50" t="str">
        <f t="shared" si="15"/>
        <v>----</v>
      </c>
      <c r="C82" s="50">
        <f t="shared" si="15"/>
        <v>0</v>
      </c>
      <c r="D82" s="50">
        <f t="shared" si="15"/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32">
        <v>0</v>
      </c>
      <c r="K82" s="32">
        <v>0</v>
      </c>
      <c r="L82" s="14">
        <f t="shared" si="13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13"/>
      <c r="B83" s="13"/>
      <c r="C83" s="13"/>
      <c r="D83" s="10" t="s">
        <v>57</v>
      </c>
      <c r="E83" s="9">
        <f t="shared" ref="E83:L83" si="16">SUM(E58:E82)</f>
        <v>0</v>
      </c>
      <c r="F83" s="9">
        <f t="shared" si="16"/>
        <v>0</v>
      </c>
      <c r="G83" s="9">
        <f t="shared" si="16"/>
        <v>0</v>
      </c>
      <c r="H83" s="9">
        <f t="shared" si="16"/>
        <v>0</v>
      </c>
      <c r="I83" s="9">
        <f t="shared" si="16"/>
        <v>0</v>
      </c>
      <c r="J83" s="9">
        <f t="shared" si="16"/>
        <v>0</v>
      </c>
      <c r="K83" s="9">
        <f t="shared" si="16"/>
        <v>0</v>
      </c>
      <c r="L83" s="9">
        <f t="shared" si="16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>
      <c r="A84" s="3" t="s">
        <v>56</v>
      </c>
      <c r="B84" s="3" t="s">
        <v>76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61</v>
      </c>
      <c r="B85" s="3" t="s">
        <v>77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66">
      <c r="A86" s="3" t="s">
        <v>48</v>
      </c>
      <c r="B86" s="3" t="s">
        <v>78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58</v>
      </c>
      <c r="B87" s="3" t="s">
        <v>79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62</v>
      </c>
      <c r="B88" s="3" t="s">
        <v>80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3" t="s">
        <v>63</v>
      </c>
      <c r="B89" s="3" t="s">
        <v>81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</sheetData>
  <mergeCells count="1">
    <mergeCell ref="I16:J17"/>
  </mergeCells>
  <printOptions horizontalCentered="1"/>
  <pageMargins left="0.2" right="0.2" top="1" bottom="0.25" header="0.3" footer="0.3"/>
  <pageSetup paperSize="5" scale="78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BAEC-1F72-4D03-B89B-6B935AF4B297}">
  <sheetPr>
    <pageSetUpPr fitToPage="1"/>
  </sheetPr>
  <dimension ref="A1:BV123"/>
  <sheetViews>
    <sheetView view="pageLayout" zoomScale="140" zoomScaleNormal="100" zoomScalePageLayoutView="140" workbookViewId="0">
      <selection activeCell="T23" sqref="T23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9.77734375" style="8" customWidth="1"/>
    <col min="13" max="14" width="8.6640625" style="8" customWidth="1"/>
    <col min="15" max="15" width="8" style="8" customWidth="1"/>
    <col min="16" max="16" width="6.77734375" style="8" customWidth="1"/>
    <col min="17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123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32" t="s">
        <v>138</v>
      </c>
      <c r="F8" s="132"/>
      <c r="G8" s="132"/>
      <c r="H8" s="132"/>
      <c r="I8" s="132"/>
      <c r="J8" s="132"/>
      <c r="K8" s="132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80"/>
      <c r="E9" s="132"/>
      <c r="F9" s="132"/>
      <c r="G9" s="132"/>
      <c r="H9" s="132"/>
      <c r="I9" s="132"/>
      <c r="J9" s="132"/>
      <c r="K9" s="132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80"/>
      <c r="E10" s="132"/>
      <c r="F10" s="132"/>
      <c r="G10" s="132"/>
      <c r="H10" s="132"/>
      <c r="I10" s="132"/>
      <c r="J10" s="132"/>
      <c r="K10" s="132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0" t="s">
        <v>21</v>
      </c>
      <c r="J16" s="161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9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62"/>
      <c r="J17" s="163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101" t="s">
        <v>102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131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100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120</v>
      </c>
      <c r="D19" s="51" t="s">
        <v>107</v>
      </c>
      <c r="E19" s="50" t="s">
        <v>52</v>
      </c>
      <c r="F19" s="6">
        <v>70000</v>
      </c>
      <c r="G19" s="6">
        <v>0</v>
      </c>
      <c r="H19" s="84" t="str">
        <f t="shared" ref="H19" si="0">+L57</f>
        <v>Subtotal</v>
      </c>
      <c r="I19" s="7"/>
      <c r="J19" s="32">
        <v>0</v>
      </c>
      <c r="K19" s="134">
        <v>70000</v>
      </c>
      <c r="L19" s="134">
        <f>ROUND((K19*0.3077),0)</f>
        <v>21539</v>
      </c>
      <c r="M19" s="134">
        <v>495</v>
      </c>
      <c r="N19" s="134">
        <v>0</v>
      </c>
      <c r="O19" s="134">
        <f t="shared" ref="O19:O23" si="1">ROUND((K19*0.0145),0)</f>
        <v>1015</v>
      </c>
      <c r="P19" s="134">
        <v>187</v>
      </c>
      <c r="Q19" s="134">
        <v>8551</v>
      </c>
      <c r="R19" s="134">
        <v>342</v>
      </c>
      <c r="S19" s="134">
        <f t="shared" ref="S19:S23" si="2">+L19+M19+N19+O19+P19+Q19+R19</f>
        <v>32129</v>
      </c>
      <c r="T19" s="134">
        <f t="shared" ref="T19:T23" si="3">+K19+S19</f>
        <v>102129</v>
      </c>
      <c r="U19" s="10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ref="A20:A24" si="4">A19+1</f>
        <v>2</v>
      </c>
      <c r="B20" s="83" t="s">
        <v>52</v>
      </c>
      <c r="C20" s="50" t="s">
        <v>91</v>
      </c>
      <c r="D20" s="111" t="s">
        <v>113</v>
      </c>
      <c r="E20" s="110" t="s">
        <v>52</v>
      </c>
      <c r="F20" s="112">
        <v>85000</v>
      </c>
      <c r="G20" s="107">
        <v>0</v>
      </c>
      <c r="H20" s="119">
        <f t="shared" ref="H20" si="5">+L59</f>
        <v>0</v>
      </c>
      <c r="I20" s="120"/>
      <c r="J20" s="108">
        <v>0</v>
      </c>
      <c r="K20" s="135">
        <v>85000</v>
      </c>
      <c r="L20" s="134">
        <f t="shared" ref="L20:L21" si="6">ROUND((K20*0.3077),0)</f>
        <v>26155</v>
      </c>
      <c r="M20" s="135">
        <v>495</v>
      </c>
      <c r="N20" s="135">
        <v>0</v>
      </c>
      <c r="O20" s="135">
        <f t="shared" si="1"/>
        <v>1233</v>
      </c>
      <c r="P20" s="135">
        <v>187</v>
      </c>
      <c r="Q20" s="136">
        <v>8310</v>
      </c>
      <c r="R20" s="136">
        <v>486</v>
      </c>
      <c r="S20" s="135">
        <f t="shared" si="2"/>
        <v>36866</v>
      </c>
      <c r="T20" s="135">
        <f t="shared" si="3"/>
        <v>121866</v>
      </c>
      <c r="U20" s="10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4"/>
        <v>3</v>
      </c>
      <c r="B21" s="83" t="s">
        <v>52</v>
      </c>
      <c r="C21" s="50" t="s">
        <v>120</v>
      </c>
      <c r="D21" s="50" t="s">
        <v>129</v>
      </c>
      <c r="E21" s="110" t="s">
        <v>52</v>
      </c>
      <c r="F21" s="6">
        <v>58000</v>
      </c>
      <c r="G21" s="6">
        <v>0</v>
      </c>
      <c r="H21" s="84">
        <v>0</v>
      </c>
      <c r="I21" s="7"/>
      <c r="J21" s="32">
        <v>0</v>
      </c>
      <c r="K21" s="134">
        <v>58000</v>
      </c>
      <c r="L21" s="134">
        <f t="shared" si="6"/>
        <v>17847</v>
      </c>
      <c r="M21" s="135">
        <v>495</v>
      </c>
      <c r="N21" s="135">
        <v>0</v>
      </c>
      <c r="O21" s="135">
        <f t="shared" si="1"/>
        <v>841</v>
      </c>
      <c r="P21" s="135">
        <v>187</v>
      </c>
      <c r="Q21" s="134">
        <v>0</v>
      </c>
      <c r="R21" s="134">
        <v>0</v>
      </c>
      <c r="S21" s="135">
        <f t="shared" si="2"/>
        <v>19370</v>
      </c>
      <c r="T21" s="135">
        <f t="shared" si="3"/>
        <v>77370</v>
      </c>
      <c r="U21" s="10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4"/>
        <v>4</v>
      </c>
      <c r="B22" s="83" t="s">
        <v>52</v>
      </c>
      <c r="C22" s="50" t="s">
        <v>120</v>
      </c>
      <c r="D22" s="87" t="s">
        <v>145</v>
      </c>
      <c r="E22" s="110" t="s">
        <v>52</v>
      </c>
      <c r="F22" s="6">
        <v>70000</v>
      </c>
      <c r="G22" s="6">
        <v>0</v>
      </c>
      <c r="H22" s="84">
        <v>0</v>
      </c>
      <c r="I22" s="89"/>
      <c r="J22" s="32">
        <v>0</v>
      </c>
      <c r="K22" s="134">
        <v>70000</v>
      </c>
      <c r="L22" s="134">
        <f>ROUND((K22*0.3077),0)</f>
        <v>21539</v>
      </c>
      <c r="M22" s="135">
        <v>495</v>
      </c>
      <c r="N22" s="135">
        <v>0</v>
      </c>
      <c r="O22" s="134">
        <f t="shared" si="1"/>
        <v>1015</v>
      </c>
      <c r="P22" s="135">
        <v>187</v>
      </c>
      <c r="Q22" s="134">
        <v>8551</v>
      </c>
      <c r="R22" s="134">
        <v>342</v>
      </c>
      <c r="S22" s="135">
        <f t="shared" si="2"/>
        <v>32129</v>
      </c>
      <c r="T22" s="135">
        <f t="shared" si="3"/>
        <v>102129</v>
      </c>
      <c r="U22" s="10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4"/>
        <v>5</v>
      </c>
      <c r="B23" s="83" t="s">
        <v>52</v>
      </c>
      <c r="C23" s="50" t="s">
        <v>120</v>
      </c>
      <c r="D23" s="122" t="s">
        <v>146</v>
      </c>
      <c r="E23" s="110" t="s">
        <v>52</v>
      </c>
      <c r="F23" s="6">
        <v>70000</v>
      </c>
      <c r="G23" s="6">
        <v>0</v>
      </c>
      <c r="H23" s="84">
        <v>0</v>
      </c>
      <c r="I23" s="89"/>
      <c r="J23" s="32">
        <v>0</v>
      </c>
      <c r="K23" s="134">
        <v>70000</v>
      </c>
      <c r="L23" s="134">
        <f>ROUND((K23*0.3077),0)</f>
        <v>21539</v>
      </c>
      <c r="M23" s="135">
        <v>495</v>
      </c>
      <c r="N23" s="135">
        <v>0</v>
      </c>
      <c r="O23" s="134">
        <f t="shared" si="1"/>
        <v>1015</v>
      </c>
      <c r="P23" s="135">
        <v>187</v>
      </c>
      <c r="Q23" s="134">
        <v>0</v>
      </c>
      <c r="R23" s="134">
        <v>0</v>
      </c>
      <c r="S23" s="135">
        <f t="shared" si="2"/>
        <v>23236</v>
      </c>
      <c r="T23" s="135">
        <f t="shared" si="3"/>
        <v>93236</v>
      </c>
      <c r="U23" s="10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4"/>
        <v>6</v>
      </c>
      <c r="B24" s="85" t="s">
        <v>52</v>
      </c>
      <c r="C24" s="50"/>
      <c r="D24" s="111"/>
      <c r="E24" s="110"/>
      <c r="F24" s="112"/>
      <c r="G24" s="107"/>
      <c r="H24" s="119"/>
      <c r="I24" s="120"/>
      <c r="J24" s="108"/>
      <c r="K24" s="114"/>
      <c r="L24" s="15"/>
      <c r="M24" s="114"/>
      <c r="N24" s="114"/>
      <c r="O24" s="114"/>
      <c r="P24" s="114"/>
      <c r="Q24" s="115"/>
      <c r="R24" s="115"/>
      <c r="S24" s="114"/>
      <c r="T24" s="114"/>
      <c r="U24" s="10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v>7</v>
      </c>
      <c r="B25" s="85" t="s">
        <v>52</v>
      </c>
      <c r="C25" s="50"/>
      <c r="D25" s="111"/>
      <c r="E25" s="110"/>
      <c r="F25" s="112"/>
      <c r="G25" s="107"/>
      <c r="H25" s="119"/>
      <c r="I25" s="120"/>
      <c r="J25" s="108"/>
      <c r="K25" s="114"/>
      <c r="L25" s="15"/>
      <c r="M25" s="114"/>
      <c r="N25" s="114"/>
      <c r="O25" s="114"/>
      <c r="P25" s="114"/>
      <c r="Q25" s="115"/>
      <c r="R25" s="115"/>
      <c r="S25" s="114"/>
      <c r="T25" s="114"/>
      <c r="U25" s="10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110"/>
      <c r="D26" s="111"/>
      <c r="E26" s="110"/>
      <c r="F26" s="112"/>
      <c r="G26" s="107"/>
      <c r="H26" s="119"/>
      <c r="I26" s="120"/>
      <c r="J26" s="108"/>
      <c r="K26" s="114"/>
      <c r="L26" s="14"/>
      <c r="M26" s="114"/>
      <c r="N26" s="114"/>
      <c r="O26" s="114"/>
      <c r="P26" s="114"/>
      <c r="Q26" s="115"/>
      <c r="R26" s="115"/>
      <c r="S26" s="114"/>
      <c r="T26" s="114"/>
      <c r="U26" s="11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ht="11.25" customHeight="1">
      <c r="A27" s="5"/>
      <c r="B27" s="85"/>
      <c r="C27" s="50"/>
      <c r="D27" s="51"/>
      <c r="E27" s="50"/>
      <c r="F27" s="6"/>
      <c r="G27" s="6"/>
      <c r="H27" s="84"/>
      <c r="I27" s="7"/>
      <c r="J27" s="32"/>
      <c r="K27" s="14"/>
      <c r="L27" s="15"/>
      <c r="M27" s="14"/>
      <c r="N27" s="14"/>
      <c r="O27" s="14"/>
      <c r="P27" s="14"/>
      <c r="Q27" s="14"/>
      <c r="R27" s="14"/>
      <c r="S27" s="14"/>
      <c r="T27" s="14"/>
      <c r="U27" s="10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/>
      <c r="B28" s="85"/>
      <c r="C28" s="51"/>
      <c r="D28" s="51"/>
      <c r="E28" s="85"/>
      <c r="F28" s="6"/>
      <c r="G28" s="6"/>
      <c r="H28" s="84"/>
      <c r="I28" s="7"/>
      <c r="J28" s="3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9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/>
      <c r="B29" s="85"/>
      <c r="C29" s="51"/>
      <c r="D29" s="51"/>
      <c r="E29" s="85"/>
      <c r="F29" s="6"/>
      <c r="G29" s="6"/>
      <c r="H29" s="84"/>
      <c r="I29" s="7"/>
      <c r="J29" s="3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9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/>
      <c r="B30" s="85"/>
      <c r="C30" s="51"/>
      <c r="D30" s="51"/>
      <c r="E30" s="85"/>
      <c r="F30" s="6"/>
      <c r="G30" s="6"/>
      <c r="H30" s="84"/>
      <c r="I30" s="7"/>
      <c r="J30" s="3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9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/>
      <c r="B31" s="85"/>
      <c r="C31" s="51"/>
      <c r="D31" s="51"/>
      <c r="E31" s="85"/>
      <c r="F31" s="6"/>
      <c r="G31" s="6"/>
      <c r="H31" s="84"/>
      <c r="I31" s="7"/>
      <c r="J31" s="32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/>
      <c r="B32" s="85"/>
      <c r="C32" s="51"/>
      <c r="D32" s="50"/>
      <c r="E32" s="85"/>
      <c r="F32" s="6"/>
      <c r="G32" s="6"/>
      <c r="H32" s="84"/>
      <c r="I32" s="7"/>
      <c r="J32" s="32"/>
      <c r="K32" s="14"/>
      <c r="L32" s="14"/>
      <c r="M32" s="14"/>
      <c r="N32" s="14"/>
      <c r="O32" s="14"/>
      <c r="P32" s="14"/>
      <c r="Q32" s="82"/>
      <c r="R32" s="82"/>
      <c r="S32" s="14"/>
      <c r="T32" s="14"/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/>
      <c r="B33" s="85"/>
      <c r="C33" s="51"/>
      <c r="D33" s="51"/>
      <c r="E33" s="85"/>
      <c r="F33" s="6"/>
      <c r="G33" s="6"/>
      <c r="H33" s="84"/>
      <c r="I33" s="7"/>
      <c r="J33" s="32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/>
      <c r="B34" s="85"/>
      <c r="C34" s="50"/>
      <c r="D34" s="51"/>
      <c r="E34" s="85"/>
      <c r="F34" s="6"/>
      <c r="G34" s="6"/>
      <c r="H34" s="84"/>
      <c r="I34" s="7"/>
      <c r="J34" s="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/>
      <c r="B35" s="85"/>
      <c r="C35" s="51"/>
      <c r="D35" s="51"/>
      <c r="E35" s="85"/>
      <c r="F35" s="6"/>
      <c r="G35" s="6"/>
      <c r="H35" s="84"/>
      <c r="I35" s="7"/>
      <c r="J35" s="32"/>
      <c r="K35" s="14"/>
      <c r="L35" s="14"/>
      <c r="M35" s="14"/>
      <c r="N35" s="14"/>
      <c r="O35" s="14"/>
      <c r="P35" s="14"/>
      <c r="Q35" s="14"/>
      <c r="R35" s="73"/>
      <c r="S35" s="14"/>
      <c r="T35" s="14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/>
      <c r="B36" s="85"/>
      <c r="C36" s="51"/>
      <c r="D36" s="51"/>
      <c r="E36" s="85"/>
      <c r="F36" s="6"/>
      <c r="G36" s="6"/>
      <c r="H36" s="84"/>
      <c r="I36" s="7"/>
      <c r="J36" s="32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/>
      <c r="B37" s="85"/>
      <c r="C37" s="51"/>
      <c r="D37" s="51"/>
      <c r="E37" s="85"/>
      <c r="F37" s="6"/>
      <c r="G37" s="6"/>
      <c r="H37" s="84"/>
      <c r="I37" s="7"/>
      <c r="J37" s="32"/>
      <c r="K37" s="14"/>
      <c r="L37" s="14"/>
      <c r="M37" s="14"/>
      <c r="N37" s="14"/>
      <c r="O37" s="14"/>
      <c r="P37" s="14"/>
      <c r="Q37" s="73"/>
      <c r="R37" s="73"/>
      <c r="S37" s="14"/>
      <c r="T37" s="14"/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/>
      <c r="B38" s="85"/>
      <c r="C38" s="51"/>
      <c r="D38" s="51"/>
      <c r="E38" s="85"/>
      <c r="F38" s="6"/>
      <c r="G38" s="6"/>
      <c r="H38" s="84"/>
      <c r="I38" s="7"/>
      <c r="J38" s="32"/>
      <c r="K38" s="14"/>
      <c r="L38" s="14"/>
      <c r="M38" s="14"/>
      <c r="N38" s="14"/>
      <c r="O38" s="14"/>
      <c r="P38" s="14"/>
      <c r="Q38" s="14"/>
      <c r="R38" s="73"/>
      <c r="S38" s="14"/>
      <c r="T38" s="14"/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/>
      <c r="B39" s="85"/>
      <c r="C39" s="50"/>
      <c r="D39" s="51"/>
      <c r="E39" s="85"/>
      <c r="F39" s="6"/>
      <c r="G39" s="6"/>
      <c r="H39" s="84"/>
      <c r="I39" s="7"/>
      <c r="J39" s="32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/>
      <c r="B40" s="85"/>
      <c r="C40" s="51"/>
      <c r="D40" s="51"/>
      <c r="E40" s="85"/>
      <c r="F40" s="6"/>
      <c r="G40" s="6"/>
      <c r="H40" s="84"/>
      <c r="I40" s="7"/>
      <c r="J40" s="32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/>
      <c r="B41" s="85"/>
      <c r="C41" s="51"/>
      <c r="D41" s="51"/>
      <c r="E41" s="85"/>
      <c r="F41" s="6"/>
      <c r="G41" s="6"/>
      <c r="H41" s="84"/>
      <c r="I41" s="7"/>
      <c r="J41" s="32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/>
      <c r="B42" s="85"/>
      <c r="C42" s="50"/>
      <c r="D42" s="51"/>
      <c r="E42" s="85"/>
      <c r="F42" s="6"/>
      <c r="G42" s="6"/>
      <c r="H42" s="84"/>
      <c r="I42" s="7"/>
      <c r="J42" s="32"/>
      <c r="K42" s="14"/>
      <c r="L42" s="14"/>
      <c r="M42" s="14"/>
      <c r="N42" s="14"/>
      <c r="O42" s="14"/>
      <c r="P42" s="14"/>
      <c r="Q42" s="73"/>
      <c r="R42" s="73"/>
      <c r="S42" s="14"/>
      <c r="T42" s="14"/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/>
      <c r="B43" s="85"/>
      <c r="C43" s="50"/>
      <c r="D43" s="51"/>
      <c r="E43" s="85"/>
      <c r="F43" s="6"/>
      <c r="G43" s="6"/>
      <c r="H43" s="84"/>
      <c r="I43" s="7"/>
      <c r="J43" s="32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5"/>
      <c r="B44" s="85"/>
      <c r="C44" s="51"/>
      <c r="D44" s="50"/>
      <c r="E44" s="85"/>
      <c r="F44" s="6"/>
      <c r="G44" s="6"/>
      <c r="H44" s="84"/>
      <c r="I44" s="7"/>
      <c r="J44" s="32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9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>
      <c r="A45" s="13"/>
      <c r="B45" s="13"/>
      <c r="C45" s="13"/>
      <c r="D45" s="10" t="s">
        <v>59</v>
      </c>
      <c r="E45" s="12" t="s">
        <v>52</v>
      </c>
      <c r="F45" s="9">
        <f>SUM(F19:F44)</f>
        <v>353000</v>
      </c>
      <c r="G45" s="9">
        <f>SUM(G19:G44)</f>
        <v>0</v>
      </c>
      <c r="H45" s="9">
        <f>SUM(H19:H44)</f>
        <v>0</v>
      </c>
      <c r="I45" s="11" t="s">
        <v>52</v>
      </c>
      <c r="J45" s="9">
        <f t="shared" ref="J45:T45" si="7">SUM(J19:J44)</f>
        <v>0</v>
      </c>
      <c r="K45" s="9">
        <f>SUM(K19:K44)</f>
        <v>353000</v>
      </c>
      <c r="L45" s="9">
        <f t="shared" si="7"/>
        <v>108619</v>
      </c>
      <c r="M45" s="9">
        <f t="shared" si="7"/>
        <v>2475</v>
      </c>
      <c r="N45" s="9">
        <f t="shared" si="7"/>
        <v>0</v>
      </c>
      <c r="O45" s="15">
        <f t="shared" si="7"/>
        <v>5119</v>
      </c>
      <c r="P45" s="15">
        <f t="shared" si="7"/>
        <v>935</v>
      </c>
      <c r="Q45" s="15">
        <f t="shared" si="7"/>
        <v>25412</v>
      </c>
      <c r="R45" s="15">
        <f t="shared" si="7"/>
        <v>1170</v>
      </c>
      <c r="S45" s="15">
        <f t="shared" si="7"/>
        <v>143730</v>
      </c>
      <c r="T45" s="15">
        <f t="shared" si="7"/>
        <v>496730</v>
      </c>
      <c r="U45" s="9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53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.75">
      <c r="A47" s="16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customHeight="1">
      <c r="A48" s="16" t="s">
        <v>93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2.75" thickTop="1" thickBot="1">
      <c r="A51" s="3"/>
      <c r="B51" s="54" t="s">
        <v>1</v>
      </c>
      <c r="C51" s="55"/>
      <c r="D51" s="55"/>
      <c r="E51" s="55"/>
      <c r="F51" s="55"/>
      <c r="G51" s="55"/>
      <c r="H51" s="55"/>
      <c r="I51" s="55"/>
      <c r="J51" s="63"/>
      <c r="K51" s="68"/>
      <c r="L51" s="6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 ht="12" thickTop="1">
      <c r="A52" s="3"/>
      <c r="B52" s="65" t="s">
        <v>60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9</v>
      </c>
      <c r="J53" s="4" t="s">
        <v>10</v>
      </c>
      <c r="K53" s="4" t="s">
        <v>11</v>
      </c>
      <c r="L53" s="70" t="s">
        <v>12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>
      <c r="A54" s="3"/>
      <c r="B54" s="33"/>
      <c r="C54" s="44"/>
      <c r="D54" s="4"/>
      <c r="E54" s="44"/>
      <c r="F54" s="10" t="s">
        <v>56</v>
      </c>
      <c r="G54" s="72" t="s">
        <v>61</v>
      </c>
      <c r="H54" s="71" t="s">
        <v>48</v>
      </c>
      <c r="I54" s="71" t="s">
        <v>58</v>
      </c>
      <c r="J54" s="71" t="s">
        <v>62</v>
      </c>
      <c r="K54" s="71" t="s">
        <v>63</v>
      </c>
      <c r="L54" s="64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 ht="21.75">
      <c r="A55" s="19"/>
      <c r="B55" s="34" t="s">
        <v>0</v>
      </c>
      <c r="C55" s="53"/>
      <c r="D55" s="35" t="s">
        <v>0</v>
      </c>
      <c r="E55" s="35" t="s">
        <v>64</v>
      </c>
      <c r="F55" s="60" t="s">
        <v>65</v>
      </c>
      <c r="G55" s="37"/>
      <c r="H55" s="37" t="s">
        <v>0</v>
      </c>
      <c r="I55" s="61" t="s">
        <v>66</v>
      </c>
      <c r="J55" s="37" t="s">
        <v>67</v>
      </c>
      <c r="K55" s="37" t="s">
        <v>68</v>
      </c>
      <c r="L55" s="20" t="s">
        <v>0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>
      <c r="A56" s="23"/>
      <c r="B56" s="36" t="s">
        <v>23</v>
      </c>
      <c r="C56" s="37" t="s">
        <v>23</v>
      </c>
      <c r="D56" s="37" t="s">
        <v>24</v>
      </c>
      <c r="E56" s="37" t="s">
        <v>69</v>
      </c>
      <c r="F56" s="37" t="s">
        <v>69</v>
      </c>
      <c r="G56" s="37" t="s">
        <v>70</v>
      </c>
      <c r="H56" s="37" t="s">
        <v>70</v>
      </c>
      <c r="I56" s="37" t="s">
        <v>69</v>
      </c>
      <c r="J56" s="37" t="s">
        <v>69</v>
      </c>
      <c r="K56" s="37" t="s">
        <v>69</v>
      </c>
      <c r="L56" s="62" t="s">
        <v>71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Bot="1">
      <c r="A57" s="26" t="s">
        <v>35</v>
      </c>
      <c r="B57" s="38" t="s">
        <v>36</v>
      </c>
      <c r="C57" s="39" t="s">
        <v>54</v>
      </c>
      <c r="D57" s="39" t="s">
        <v>38</v>
      </c>
      <c r="E57" s="39"/>
      <c r="F57" s="59" t="s">
        <v>72</v>
      </c>
      <c r="G57" s="59" t="s">
        <v>72</v>
      </c>
      <c r="H57" s="59" t="s">
        <v>73</v>
      </c>
      <c r="I57" s="59" t="s">
        <v>74</v>
      </c>
      <c r="J57" s="59" t="s">
        <v>74</v>
      </c>
      <c r="K57" s="59" t="s">
        <v>75</v>
      </c>
      <c r="L57" s="27" t="s">
        <v>45</v>
      </c>
      <c r="M57" s="52"/>
      <c r="N57" s="52"/>
      <c r="O57" s="5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 ht="12" thickTop="1">
      <c r="A58" s="5">
        <v>1</v>
      </c>
      <c r="B58" s="50" t="str">
        <f t="shared" ref="B58:D63" si="8">+B19</f>
        <v>----</v>
      </c>
      <c r="C58" s="50" t="str">
        <f t="shared" si="8"/>
        <v>Staff Assistant (SPC)</v>
      </c>
      <c r="D58" s="50" t="str">
        <f t="shared" si="8"/>
        <v>Carlo G. Carino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15">
        <f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ref="A59:A75" si="9">A58+1</f>
        <v>2</v>
      </c>
      <c r="B59" s="50" t="str">
        <f t="shared" si="8"/>
        <v>----</v>
      </c>
      <c r="C59" s="50" t="str">
        <f t="shared" si="8"/>
        <v>Special Assistant</v>
      </c>
      <c r="D59" s="50" t="str">
        <f t="shared" si="8"/>
        <v>Melissa F. Bettis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ref="L59:L82" si="10">+E59+F59+G59+H59+I59+J59+K59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9"/>
        <v>3</v>
      </c>
      <c r="B60" s="50" t="str">
        <f t="shared" si="8"/>
        <v>----</v>
      </c>
      <c r="C60" s="50" t="str">
        <f t="shared" si="8"/>
        <v>Staff Assistant (SPC)</v>
      </c>
      <c r="D60" s="50" t="str">
        <f t="shared" si="8"/>
        <v>Michelle Manglona-Juaneza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0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9"/>
        <v>4</v>
      </c>
      <c r="B61" s="50" t="str">
        <f t="shared" si="8"/>
        <v>----</v>
      </c>
      <c r="C61" s="50" t="str">
        <f t="shared" si="8"/>
        <v>Staff Assistant (SPC)</v>
      </c>
      <c r="D61" s="50" t="str">
        <f t="shared" si="8"/>
        <v>Joaquin Manuel P. Taitague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0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9"/>
        <v>5</v>
      </c>
      <c r="B62" s="50" t="str">
        <f t="shared" si="8"/>
        <v>----</v>
      </c>
      <c r="C62" s="50" t="str">
        <f t="shared" si="8"/>
        <v>Staff Assistant (SPC)</v>
      </c>
      <c r="D62" s="50" t="str">
        <f t="shared" si="8"/>
        <v>Jesse B. Pangelinan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0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9"/>
        <v>6</v>
      </c>
      <c r="B63" s="50" t="str">
        <f t="shared" si="8"/>
        <v>----</v>
      </c>
      <c r="C63" s="50">
        <f t="shared" si="8"/>
        <v>0</v>
      </c>
      <c r="D63" s="50">
        <f t="shared" si="8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0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9"/>
        <v>7</v>
      </c>
      <c r="B64" s="50" t="str">
        <f t="shared" ref="B64:D79" si="11">+B26</f>
        <v>----</v>
      </c>
      <c r="C64" s="50" t="s">
        <v>117</v>
      </c>
      <c r="D64" s="111" t="s">
        <v>119</v>
      </c>
      <c r="E64" s="110" t="s">
        <v>121</v>
      </c>
      <c r="F64" s="112">
        <v>0</v>
      </c>
      <c r="G64" s="107">
        <v>0</v>
      </c>
      <c r="H64" s="119">
        <v>0</v>
      </c>
      <c r="I64" s="120"/>
      <c r="J64" s="108">
        <v>0</v>
      </c>
      <c r="K64" s="114">
        <v>0</v>
      </c>
      <c r="L64" s="15">
        <v>0</v>
      </c>
      <c r="M64" s="126"/>
      <c r="N64" s="127"/>
      <c r="O64" s="127"/>
      <c r="P64" s="127"/>
      <c r="Q64" s="128"/>
      <c r="R64" s="128"/>
      <c r="S64" s="127"/>
      <c r="T64" s="127"/>
      <c r="U64" s="129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9"/>
        <v>8</v>
      </c>
      <c r="B65" s="50">
        <f t="shared" si="11"/>
        <v>0</v>
      </c>
      <c r="C65" s="50">
        <f t="shared" si="11"/>
        <v>0</v>
      </c>
      <c r="D65" s="50">
        <f t="shared" si="11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0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9"/>
        <v>9</v>
      </c>
      <c r="B66" s="50">
        <f t="shared" si="11"/>
        <v>0</v>
      </c>
      <c r="C66" s="50">
        <f t="shared" si="11"/>
        <v>0</v>
      </c>
      <c r="D66" s="50">
        <f t="shared" si="11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0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9"/>
        <v>10</v>
      </c>
      <c r="B67" s="50">
        <f t="shared" si="11"/>
        <v>0</v>
      </c>
      <c r="C67" s="50">
        <f t="shared" si="11"/>
        <v>0</v>
      </c>
      <c r="D67" s="50">
        <f t="shared" si="11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0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9"/>
        <v>11</v>
      </c>
      <c r="B68" s="50">
        <f t="shared" si="11"/>
        <v>0</v>
      </c>
      <c r="C68" s="50">
        <f t="shared" si="11"/>
        <v>0</v>
      </c>
      <c r="D68" s="50">
        <f t="shared" si="11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0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9"/>
        <v>12</v>
      </c>
      <c r="B69" s="50">
        <f t="shared" si="11"/>
        <v>0</v>
      </c>
      <c r="C69" s="50">
        <f t="shared" si="11"/>
        <v>0</v>
      </c>
      <c r="D69" s="50">
        <f t="shared" si="11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0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9"/>
        <v>13</v>
      </c>
      <c r="B70" s="50">
        <f t="shared" si="11"/>
        <v>0</v>
      </c>
      <c r="C70" s="50">
        <f t="shared" si="11"/>
        <v>0</v>
      </c>
      <c r="D70" s="50">
        <f t="shared" si="11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0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9"/>
        <v>14</v>
      </c>
      <c r="B71" s="50">
        <f t="shared" si="11"/>
        <v>0</v>
      </c>
      <c r="C71" s="50">
        <f t="shared" si="11"/>
        <v>0</v>
      </c>
      <c r="D71" s="50">
        <f t="shared" si="11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0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9"/>
        <v>15</v>
      </c>
      <c r="B72" s="50">
        <f t="shared" si="11"/>
        <v>0</v>
      </c>
      <c r="C72" s="50">
        <f t="shared" si="11"/>
        <v>0</v>
      </c>
      <c r="D72" s="50">
        <f t="shared" si="11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0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9"/>
        <v>16</v>
      </c>
      <c r="B73" s="50">
        <f t="shared" si="11"/>
        <v>0</v>
      </c>
      <c r="C73" s="50">
        <f t="shared" si="11"/>
        <v>0</v>
      </c>
      <c r="D73" s="50">
        <f t="shared" si="11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0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9"/>
        <v>17</v>
      </c>
      <c r="B74" s="50">
        <f t="shared" si="11"/>
        <v>0</v>
      </c>
      <c r="C74" s="50">
        <f t="shared" si="11"/>
        <v>0</v>
      </c>
      <c r="D74" s="50">
        <f t="shared" si="11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0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f t="shared" si="9"/>
        <v>18</v>
      </c>
      <c r="B75" s="50">
        <f t="shared" si="11"/>
        <v>0</v>
      </c>
      <c r="C75" s="50">
        <f t="shared" si="11"/>
        <v>0</v>
      </c>
      <c r="D75" s="50">
        <f t="shared" si="11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0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19</v>
      </c>
      <c r="B76" s="50">
        <f t="shared" si="11"/>
        <v>0</v>
      </c>
      <c r="C76" s="50">
        <f t="shared" si="11"/>
        <v>0</v>
      </c>
      <c r="D76" s="50">
        <f t="shared" si="11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0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20</v>
      </c>
      <c r="B77" s="50">
        <f t="shared" si="11"/>
        <v>0</v>
      </c>
      <c r="C77" s="50">
        <f t="shared" si="11"/>
        <v>0</v>
      </c>
      <c r="D77" s="50">
        <f t="shared" si="11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0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21</v>
      </c>
      <c r="B78" s="50">
        <f t="shared" si="11"/>
        <v>0</v>
      </c>
      <c r="C78" s="50">
        <f t="shared" si="11"/>
        <v>0</v>
      </c>
      <c r="D78" s="50">
        <f t="shared" si="11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0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22</v>
      </c>
      <c r="B79" s="50">
        <f t="shared" si="11"/>
        <v>0</v>
      </c>
      <c r="C79" s="50">
        <f t="shared" si="11"/>
        <v>0</v>
      </c>
      <c r="D79" s="50">
        <f t="shared" si="11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0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23</v>
      </c>
      <c r="B80" s="50">
        <f t="shared" ref="B80:D82" si="12">+B42</f>
        <v>0</v>
      </c>
      <c r="C80" s="50">
        <f t="shared" si="12"/>
        <v>0</v>
      </c>
      <c r="D80" s="50">
        <f t="shared" si="12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10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24</v>
      </c>
      <c r="B81" s="50">
        <f t="shared" si="12"/>
        <v>0</v>
      </c>
      <c r="C81" s="50">
        <f t="shared" si="12"/>
        <v>0</v>
      </c>
      <c r="D81" s="50">
        <f t="shared" si="12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10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5">
        <v>25</v>
      </c>
      <c r="B82" s="50">
        <f t="shared" si="12"/>
        <v>0</v>
      </c>
      <c r="C82" s="50">
        <f t="shared" si="12"/>
        <v>0</v>
      </c>
      <c r="D82" s="50">
        <f t="shared" si="12"/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32">
        <v>0</v>
      </c>
      <c r="K82" s="32">
        <v>0</v>
      </c>
      <c r="L82" s="14">
        <f t="shared" si="10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13"/>
      <c r="B83" s="13"/>
      <c r="C83" s="13"/>
      <c r="D83" s="10" t="s">
        <v>57</v>
      </c>
      <c r="E83" s="9">
        <f t="shared" ref="E83:L83" si="13">SUM(E58:E82)</f>
        <v>0</v>
      </c>
      <c r="F83" s="9">
        <f t="shared" si="13"/>
        <v>0</v>
      </c>
      <c r="G83" s="9">
        <f t="shared" si="13"/>
        <v>0</v>
      </c>
      <c r="H83" s="9">
        <f t="shared" si="13"/>
        <v>0</v>
      </c>
      <c r="I83" s="9">
        <f t="shared" si="13"/>
        <v>0</v>
      </c>
      <c r="J83" s="9">
        <f t="shared" si="13"/>
        <v>0</v>
      </c>
      <c r="K83" s="9">
        <f t="shared" si="13"/>
        <v>0</v>
      </c>
      <c r="L83" s="9">
        <f t="shared" si="13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>
      <c r="A84" s="3" t="s">
        <v>56</v>
      </c>
      <c r="B84" s="3" t="s">
        <v>76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61</v>
      </c>
      <c r="B85" s="3" t="s">
        <v>77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66">
      <c r="A86" s="3" t="s">
        <v>48</v>
      </c>
      <c r="B86" s="3" t="s">
        <v>78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58</v>
      </c>
      <c r="B87" s="3" t="s">
        <v>79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62</v>
      </c>
      <c r="B88" s="3" t="s">
        <v>80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3" t="s">
        <v>63</v>
      </c>
      <c r="B89" s="3" t="s">
        <v>81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</sheetData>
  <mergeCells count="1">
    <mergeCell ref="I16:J17"/>
  </mergeCells>
  <printOptions horizontalCentered="1"/>
  <pageMargins left="0.2" right="0.2" top="1" bottom="0.25" header="0.3" footer="0.3"/>
  <pageSetup paperSize="5" scale="78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1B04-820D-4821-B910-AC2F02DEE041}">
  <sheetPr>
    <pageSetUpPr fitToPage="1"/>
  </sheetPr>
  <dimension ref="A1:BV123"/>
  <sheetViews>
    <sheetView view="pageLayout" zoomScale="150" zoomScaleNormal="100" zoomScalePageLayoutView="150" workbookViewId="0">
      <selection activeCell="Q19" sqref="Q19"/>
    </sheetView>
  </sheetViews>
  <sheetFormatPr defaultColWidth="8.77734375" defaultRowHeight="11.25"/>
  <cols>
    <col min="1" max="1" width="2.77734375" style="8" customWidth="1"/>
    <col min="2" max="2" width="5.77734375" style="8" customWidth="1"/>
    <col min="3" max="3" width="18.77734375" style="8" customWidth="1"/>
    <col min="4" max="4" width="17.77734375" style="8" customWidth="1"/>
    <col min="5" max="8" width="7.77734375" style="8" customWidth="1"/>
    <col min="9" max="9" width="8.77734375" style="8" customWidth="1"/>
    <col min="10" max="10" width="6.77734375" style="8" customWidth="1"/>
    <col min="11" max="11" width="7.6640625" style="8" customWidth="1"/>
    <col min="12" max="12" width="9.77734375" style="8" customWidth="1"/>
    <col min="13" max="14" width="8.6640625" style="8" customWidth="1"/>
    <col min="15" max="15" width="8" style="8" customWidth="1"/>
    <col min="16" max="16" width="6.77734375" style="8" customWidth="1"/>
    <col min="17" max="20" width="8.77734375" style="8" customWidth="1"/>
    <col min="21" max="21" width="9.77734375" style="8" customWidth="1"/>
    <col min="22" max="16384" width="8.77734375" style="8"/>
  </cols>
  <sheetData>
    <row r="1" spans="1:74" ht="15.75">
      <c r="A1" s="3"/>
      <c r="B1" s="3"/>
      <c r="C1" s="3"/>
      <c r="D1" s="3"/>
      <c r="E1" s="3"/>
      <c r="F1" s="18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6" t="s">
        <v>0</v>
      </c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s="79" customFormat="1" ht="12.75">
      <c r="A2" s="80" t="s">
        <v>85</v>
      </c>
      <c r="B2" s="76"/>
      <c r="C2" s="76"/>
      <c r="D2" s="80" t="s">
        <v>86</v>
      </c>
      <c r="E2" s="76"/>
      <c r="F2" s="80" t="s">
        <v>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s="79" customFormat="1" ht="8.1" customHeight="1">
      <c r="A3" s="80"/>
      <c r="B3" s="76"/>
      <c r="C3" s="76"/>
      <c r="D3" s="80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s="79" customFormat="1" ht="12.75">
      <c r="A4" s="80" t="s">
        <v>84</v>
      </c>
      <c r="B4" s="76"/>
      <c r="C4" s="76"/>
      <c r="D4" s="80" t="s">
        <v>89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s="79" customFormat="1" ht="8.1" customHeight="1">
      <c r="A5" s="80"/>
      <c r="B5" s="76"/>
      <c r="C5" s="76"/>
      <c r="D5" s="8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s="79" customFormat="1" ht="12.75">
      <c r="A6" s="80" t="s">
        <v>88</v>
      </c>
      <c r="B6" s="76"/>
      <c r="C6" s="76"/>
      <c r="D6" s="80" t="s">
        <v>124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s="79" customFormat="1" ht="8.1" customHeight="1">
      <c r="A7" s="80"/>
      <c r="B7" s="76"/>
      <c r="C7" s="76"/>
      <c r="D7" s="80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s="79" customFormat="1" ht="14.25">
      <c r="A8" s="80" t="s">
        <v>87</v>
      </c>
      <c r="B8" s="76"/>
      <c r="C8" s="76"/>
      <c r="D8" s="80" t="s">
        <v>90</v>
      </c>
      <c r="E8" s="132" t="s">
        <v>139</v>
      </c>
      <c r="F8" s="132"/>
      <c r="G8" s="132"/>
      <c r="H8" s="132"/>
      <c r="I8" s="132"/>
      <c r="J8" s="132"/>
      <c r="K8" s="132"/>
      <c r="L8" s="76"/>
      <c r="M8" s="81"/>
      <c r="N8" s="81"/>
      <c r="O8" s="81"/>
      <c r="P8" s="81"/>
      <c r="Q8" s="81"/>
      <c r="R8" s="81"/>
      <c r="S8" s="81"/>
      <c r="T8" s="76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5">
      <c r="A9" s="3"/>
      <c r="B9" s="3"/>
      <c r="C9" s="3"/>
      <c r="D9" s="80"/>
      <c r="E9" s="132"/>
      <c r="F9" s="132"/>
      <c r="G9" s="132"/>
      <c r="H9" s="132"/>
      <c r="I9" s="132"/>
      <c r="J9" s="132"/>
      <c r="K9" s="132"/>
      <c r="L9" s="76"/>
      <c r="M9" s="3"/>
      <c r="N9" s="3"/>
      <c r="O9" s="3"/>
      <c r="P9" s="3"/>
      <c r="Q9"/>
      <c r="R9"/>
      <c r="S9" s="3"/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>
      <c r="A10" s="3"/>
      <c r="B10" s="3"/>
      <c r="C10" s="3"/>
      <c r="D10" s="80"/>
      <c r="E10" s="132"/>
      <c r="F10" s="132"/>
      <c r="G10" s="132"/>
      <c r="H10" s="132"/>
      <c r="I10" s="132"/>
      <c r="J10" s="132"/>
      <c r="K10" s="132"/>
      <c r="L10" s="76"/>
      <c r="M10" s="3"/>
      <c r="N10" s="3"/>
      <c r="O10" s="3"/>
      <c r="P10" s="3"/>
      <c r="Q10"/>
      <c r="R10"/>
      <c r="S10" s="3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>
      <c r="A11" s="16"/>
      <c r="B11" s="3"/>
      <c r="C11" s="3"/>
      <c r="D11" s="16"/>
      <c r="E11" s="3"/>
      <c r="F11" s="86"/>
      <c r="G11" s="86"/>
      <c r="H11" s="86"/>
      <c r="I11" s="86"/>
      <c r="J11" s="86"/>
      <c r="K11" s="86"/>
      <c r="L11" s="76"/>
      <c r="M11" s="3"/>
      <c r="N11" s="3"/>
      <c r="O11" s="3"/>
      <c r="P11" s="3"/>
      <c r="Q11"/>
      <c r="R11"/>
      <c r="S11" s="3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.75" thickBot="1">
      <c r="A12" s="3"/>
      <c r="B12" s="3"/>
      <c r="C12" s="3"/>
      <c r="D12" s="3"/>
      <c r="E12" s="3"/>
      <c r="F12"/>
      <c r="G12"/>
      <c r="H12"/>
      <c r="I12"/>
      <c r="J12"/>
      <c r="K12" s="3"/>
      <c r="L12" s="3"/>
      <c r="M12" s="3"/>
      <c r="N12" s="3"/>
      <c r="O12" s="3"/>
      <c r="P12" s="3"/>
      <c r="Q12"/>
      <c r="R12"/>
      <c r="S12" s="3"/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2.75" thickTop="1" thickBot="1">
      <c r="A13" s="3"/>
      <c r="B13" s="54" t="s">
        <v>1</v>
      </c>
      <c r="C13" s="55"/>
      <c r="D13" s="55"/>
      <c r="E13" s="55"/>
      <c r="F13" s="55"/>
      <c r="G13" s="55"/>
      <c r="H13" s="55"/>
      <c r="I13" s="55"/>
      <c r="J13" s="56"/>
      <c r="K13" s="3"/>
      <c r="L13" s="3"/>
      <c r="M13" s="3"/>
      <c r="N13" s="3"/>
      <c r="O13" s="3"/>
      <c r="P13" s="3"/>
      <c r="Q13" s="54" t="s">
        <v>1</v>
      </c>
      <c r="R13" s="56"/>
      <c r="S13" s="3"/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2" thickTop="1">
      <c r="A14" s="3"/>
      <c r="B14" s="42"/>
      <c r="C14" s="3"/>
      <c r="D14" s="3"/>
      <c r="E14" s="3"/>
      <c r="F14" s="3"/>
      <c r="G14" s="3"/>
      <c r="H14" s="3"/>
      <c r="I14" s="3"/>
      <c r="J14" s="41"/>
      <c r="K14" s="3"/>
      <c r="L14" s="3"/>
      <c r="M14" s="3"/>
      <c r="N14" s="3"/>
      <c r="O14" s="3"/>
      <c r="P14" s="3"/>
      <c r="Q14" s="42"/>
      <c r="R14" s="41"/>
      <c r="S14" s="3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>
      <c r="A15" s="3"/>
      <c r="B15" s="33" t="s">
        <v>2</v>
      </c>
      <c r="C15" s="44" t="s">
        <v>3</v>
      </c>
      <c r="D15" s="4" t="s">
        <v>4</v>
      </c>
      <c r="E15" s="44" t="s">
        <v>5</v>
      </c>
      <c r="F15" s="4" t="s">
        <v>6</v>
      </c>
      <c r="G15" s="31" t="s">
        <v>7</v>
      </c>
      <c r="H15" s="31" t="s">
        <v>8</v>
      </c>
      <c r="I15" s="31" t="s">
        <v>9</v>
      </c>
      <c r="J15" s="58" t="s">
        <v>10</v>
      </c>
      <c r="K15" s="44" t="s">
        <v>11</v>
      </c>
      <c r="L15" s="44" t="s">
        <v>12</v>
      </c>
      <c r="M15" s="4" t="s">
        <v>13</v>
      </c>
      <c r="N15" s="4" t="s">
        <v>14</v>
      </c>
      <c r="O15" s="4" t="s">
        <v>15</v>
      </c>
      <c r="P15" s="4" t="s">
        <v>16</v>
      </c>
      <c r="Q15" s="45" t="s">
        <v>17</v>
      </c>
      <c r="R15" s="58" t="s">
        <v>18</v>
      </c>
      <c r="S15" s="45" t="s">
        <v>19</v>
      </c>
      <c r="T15" s="17" t="s">
        <v>20</v>
      </c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>
      <c r="A16" s="19"/>
      <c r="B16" s="34" t="s">
        <v>0</v>
      </c>
      <c r="C16" s="53"/>
      <c r="D16" s="35" t="s">
        <v>0</v>
      </c>
      <c r="E16" s="35" t="s">
        <v>0</v>
      </c>
      <c r="F16" s="35" t="s">
        <v>0</v>
      </c>
      <c r="G16" s="37"/>
      <c r="H16" s="37" t="s">
        <v>0</v>
      </c>
      <c r="I16" s="160" t="s">
        <v>21</v>
      </c>
      <c r="J16" s="161"/>
      <c r="K16" s="21" t="s">
        <v>0</v>
      </c>
      <c r="L16" s="19"/>
      <c r="M16" s="21"/>
      <c r="N16" s="21"/>
      <c r="O16" s="21" t="s">
        <v>22</v>
      </c>
      <c r="P16" s="21"/>
      <c r="Q16" s="46"/>
      <c r="R16" s="47"/>
      <c r="S16" s="22"/>
      <c r="T16" s="22"/>
      <c r="U16" s="99"/>
      <c r="V16" s="52"/>
      <c r="W16" s="5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>
      <c r="A17" s="23"/>
      <c r="B17" s="36" t="s">
        <v>23</v>
      </c>
      <c r="C17" s="37" t="s">
        <v>23</v>
      </c>
      <c r="D17" s="37" t="s">
        <v>24</v>
      </c>
      <c r="E17" s="37" t="s">
        <v>82</v>
      </c>
      <c r="F17" s="37" t="s">
        <v>0</v>
      </c>
      <c r="G17" s="37"/>
      <c r="H17" s="37" t="s">
        <v>0</v>
      </c>
      <c r="I17" s="162"/>
      <c r="J17" s="163"/>
      <c r="K17" s="24" t="s">
        <v>25</v>
      </c>
      <c r="L17" s="20" t="s">
        <v>26</v>
      </c>
      <c r="M17" s="20" t="s">
        <v>27</v>
      </c>
      <c r="N17" s="20" t="s">
        <v>28</v>
      </c>
      <c r="O17" s="20" t="s">
        <v>29</v>
      </c>
      <c r="P17" s="19" t="s">
        <v>30</v>
      </c>
      <c r="Q17" s="34" t="s">
        <v>31</v>
      </c>
      <c r="R17" s="48" t="s">
        <v>32</v>
      </c>
      <c r="S17" s="22" t="s">
        <v>33</v>
      </c>
      <c r="T17" s="25" t="s">
        <v>34</v>
      </c>
      <c r="U17" s="101" t="s">
        <v>102</v>
      </c>
      <c r="V17" s="52"/>
      <c r="W17" s="5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ht="12" thickBot="1">
      <c r="A18" s="26" t="s">
        <v>35</v>
      </c>
      <c r="B18" s="38" t="s">
        <v>36</v>
      </c>
      <c r="C18" s="39" t="s">
        <v>37</v>
      </c>
      <c r="D18" s="39" t="s">
        <v>38</v>
      </c>
      <c r="E18" s="39" t="s">
        <v>39</v>
      </c>
      <c r="F18" s="39" t="s">
        <v>40</v>
      </c>
      <c r="G18" s="39" t="s">
        <v>41</v>
      </c>
      <c r="H18" s="39" t="s">
        <v>42</v>
      </c>
      <c r="I18" s="40" t="s">
        <v>43</v>
      </c>
      <c r="J18" s="57" t="s">
        <v>44</v>
      </c>
      <c r="K18" s="30" t="s">
        <v>45</v>
      </c>
      <c r="L18" s="74" t="s">
        <v>131</v>
      </c>
      <c r="M18" s="27" t="s">
        <v>55</v>
      </c>
      <c r="N18" s="27" t="s">
        <v>46</v>
      </c>
      <c r="O18" s="27" t="s">
        <v>47</v>
      </c>
      <c r="P18" s="29" t="s">
        <v>61</v>
      </c>
      <c r="Q18" s="43" t="s">
        <v>49</v>
      </c>
      <c r="R18" s="49" t="s">
        <v>49</v>
      </c>
      <c r="S18" s="30" t="s">
        <v>50</v>
      </c>
      <c r="T18" s="27" t="s">
        <v>51</v>
      </c>
      <c r="U18" s="100"/>
      <c r="V18" s="52"/>
      <c r="W18" s="5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2" thickTop="1">
      <c r="A19" s="5">
        <v>1</v>
      </c>
      <c r="B19" s="83" t="s">
        <v>52</v>
      </c>
      <c r="C19" s="50" t="s">
        <v>120</v>
      </c>
      <c r="D19" s="50" t="s">
        <v>108</v>
      </c>
      <c r="E19" s="50" t="s">
        <v>52</v>
      </c>
      <c r="F19" s="6">
        <v>50328</v>
      </c>
      <c r="G19" s="6">
        <v>0</v>
      </c>
      <c r="H19" s="84">
        <f t="shared" ref="H19" si="0">+L58</f>
        <v>0</v>
      </c>
      <c r="I19" s="7"/>
      <c r="J19" s="32">
        <v>0</v>
      </c>
      <c r="K19" s="134">
        <f t="shared" ref="K19" si="1">(+F19+G19+H19+J19)</f>
        <v>50328</v>
      </c>
      <c r="L19" s="134">
        <f>ROUND((K19*0.3077),0)</f>
        <v>15486</v>
      </c>
      <c r="M19" s="134">
        <v>495</v>
      </c>
      <c r="N19" s="134">
        <v>0</v>
      </c>
      <c r="O19" s="134">
        <f t="shared" ref="O19:O20" si="2">ROUND((K19*0.0145),0)</f>
        <v>730</v>
      </c>
      <c r="P19" s="134">
        <v>187</v>
      </c>
      <c r="Q19" s="134">
        <v>4801</v>
      </c>
      <c r="R19" s="134">
        <v>342</v>
      </c>
      <c r="S19" s="134">
        <f t="shared" ref="S19:S20" si="3">+L19+M19+N19+O19+P19+Q19+R19</f>
        <v>22041</v>
      </c>
      <c r="T19" s="134">
        <f t="shared" ref="T19:T20" si="4">+K19+S19</f>
        <v>72369</v>
      </c>
      <c r="U19" s="10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>
      <c r="A20" s="5">
        <f t="shared" ref="A20:A37" si="5">A19+1</f>
        <v>2</v>
      </c>
      <c r="B20" s="83" t="s">
        <v>52</v>
      </c>
      <c r="C20" s="50" t="s">
        <v>117</v>
      </c>
      <c r="D20" s="111" t="s">
        <v>119</v>
      </c>
      <c r="E20" s="110" t="s">
        <v>52</v>
      </c>
      <c r="F20" s="112">
        <v>40000</v>
      </c>
      <c r="G20" s="107">
        <v>0</v>
      </c>
      <c r="H20" s="119">
        <v>0</v>
      </c>
      <c r="I20" s="120"/>
      <c r="J20" s="108">
        <v>0</v>
      </c>
      <c r="K20" s="135">
        <v>40000</v>
      </c>
      <c r="L20" s="134">
        <f>ROUND((K20*0.3077),0)</f>
        <v>12308</v>
      </c>
      <c r="M20" s="135">
        <v>495</v>
      </c>
      <c r="N20" s="135">
        <v>0</v>
      </c>
      <c r="O20" s="135">
        <f t="shared" si="2"/>
        <v>580</v>
      </c>
      <c r="P20" s="135">
        <v>187</v>
      </c>
      <c r="Q20" s="136">
        <v>13493</v>
      </c>
      <c r="R20" s="136">
        <v>329</v>
      </c>
      <c r="S20" s="135">
        <f t="shared" si="3"/>
        <v>27392</v>
      </c>
      <c r="T20" s="135">
        <f t="shared" si="4"/>
        <v>67392</v>
      </c>
      <c r="U20" s="10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>
      <c r="A21" s="5">
        <f t="shared" si="5"/>
        <v>3</v>
      </c>
      <c r="B21" s="83" t="s">
        <v>52</v>
      </c>
      <c r="C21" s="50"/>
      <c r="D21" s="50"/>
      <c r="E21" s="50"/>
      <c r="F21" s="6"/>
      <c r="G21" s="6"/>
      <c r="H21" s="84"/>
      <c r="I21" s="7"/>
      <c r="J21" s="32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0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>
      <c r="A22" s="5">
        <f t="shared" si="5"/>
        <v>4</v>
      </c>
      <c r="B22" s="83" t="s">
        <v>52</v>
      </c>
      <c r="C22" s="50"/>
      <c r="D22" s="87"/>
      <c r="E22" s="87"/>
      <c r="F22" s="6"/>
      <c r="G22" s="6"/>
      <c r="H22" s="84"/>
      <c r="I22" s="89"/>
      <c r="J22" s="32"/>
      <c r="K22" s="14"/>
      <c r="L22" s="15"/>
      <c r="M22" s="14"/>
      <c r="N22" s="14"/>
      <c r="O22" s="14"/>
      <c r="P22" s="14"/>
      <c r="Q22" s="90"/>
      <c r="R22" s="90"/>
      <c r="S22" s="14"/>
      <c r="T22" s="14"/>
      <c r="U22" s="10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>
      <c r="A23" s="5">
        <f t="shared" si="5"/>
        <v>5</v>
      </c>
      <c r="B23" s="83" t="s">
        <v>52</v>
      </c>
      <c r="C23" s="50"/>
      <c r="D23" s="122"/>
      <c r="E23" s="123"/>
      <c r="F23" s="107"/>
      <c r="G23" s="107"/>
      <c r="H23" s="119"/>
      <c r="I23" s="113"/>
      <c r="J23" s="108"/>
      <c r="K23" s="114"/>
      <c r="L23" s="15"/>
      <c r="M23" s="114"/>
      <c r="N23" s="114"/>
      <c r="O23" s="114"/>
      <c r="P23" s="114"/>
      <c r="Q23" s="114"/>
      <c r="R23" s="114"/>
      <c r="S23" s="114"/>
      <c r="T23" s="114"/>
      <c r="U23" s="10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>
      <c r="A24" s="5">
        <f t="shared" si="5"/>
        <v>6</v>
      </c>
      <c r="B24" s="85" t="s">
        <v>52</v>
      </c>
      <c r="C24" s="50"/>
      <c r="D24" s="111"/>
      <c r="E24" s="110"/>
      <c r="F24" s="112"/>
      <c r="G24" s="107"/>
      <c r="H24" s="119"/>
      <c r="I24" s="120"/>
      <c r="J24" s="108"/>
      <c r="K24" s="114"/>
      <c r="L24" s="15"/>
      <c r="M24" s="114"/>
      <c r="N24" s="114"/>
      <c r="O24" s="114"/>
      <c r="P24" s="114"/>
      <c r="Q24" s="115"/>
      <c r="R24" s="115"/>
      <c r="S24" s="114"/>
      <c r="T24" s="114"/>
      <c r="U24" s="10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>
      <c r="A25" s="5">
        <v>7</v>
      </c>
      <c r="B25" s="85" t="s">
        <v>52</v>
      </c>
      <c r="C25" s="50"/>
      <c r="D25" s="111"/>
      <c r="E25" s="110"/>
      <c r="F25" s="112"/>
      <c r="G25" s="107"/>
      <c r="H25" s="119"/>
      <c r="I25" s="120"/>
      <c r="J25" s="108"/>
      <c r="K25" s="114"/>
      <c r="L25" s="15"/>
      <c r="M25" s="114"/>
      <c r="N25" s="114"/>
      <c r="O25" s="114"/>
      <c r="P25" s="114"/>
      <c r="Q25" s="115"/>
      <c r="R25" s="115"/>
      <c r="S25" s="114"/>
      <c r="T25" s="114"/>
      <c r="U25" s="10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>
      <c r="A26" s="5"/>
      <c r="B26" s="85" t="s">
        <v>52</v>
      </c>
      <c r="C26" s="110"/>
      <c r="D26" s="111"/>
      <c r="E26" s="110"/>
      <c r="F26" s="112"/>
      <c r="G26" s="107"/>
      <c r="H26" s="119"/>
      <c r="I26" s="120"/>
      <c r="J26" s="108"/>
      <c r="K26" s="114"/>
      <c r="L26" s="14">
        <f t="shared" ref="L26:L44" si="6">ROUND((K26*0.2697),0)</f>
        <v>0</v>
      </c>
      <c r="M26" s="114"/>
      <c r="N26" s="114"/>
      <c r="O26" s="114"/>
      <c r="P26" s="114"/>
      <c r="Q26" s="115"/>
      <c r="R26" s="115"/>
      <c r="S26" s="114"/>
      <c r="T26" s="114"/>
      <c r="U26" s="11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ht="11.25" customHeight="1">
      <c r="A27" s="5">
        <f t="shared" si="5"/>
        <v>1</v>
      </c>
      <c r="B27" s="85" t="s">
        <v>52</v>
      </c>
      <c r="C27" s="50"/>
      <c r="D27" s="51"/>
      <c r="E27" s="50"/>
      <c r="F27" s="6"/>
      <c r="G27" s="6"/>
      <c r="H27" s="84"/>
      <c r="I27" s="7"/>
      <c r="J27" s="32"/>
      <c r="K27" s="14"/>
      <c r="L27" s="15"/>
      <c r="M27" s="14"/>
      <c r="N27" s="14"/>
      <c r="O27" s="14"/>
      <c r="P27" s="14"/>
      <c r="Q27" s="14"/>
      <c r="R27" s="14"/>
      <c r="S27" s="14"/>
      <c r="T27" s="14"/>
      <c r="U27" s="10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>
      <c r="A28" s="5">
        <f t="shared" si="5"/>
        <v>2</v>
      </c>
      <c r="B28" s="85" t="s">
        <v>52</v>
      </c>
      <c r="C28" s="51"/>
      <c r="D28" s="51"/>
      <c r="E28" s="85" t="s">
        <v>52</v>
      </c>
      <c r="F28" s="6">
        <v>0</v>
      </c>
      <c r="G28" s="6">
        <v>0</v>
      </c>
      <c r="H28" s="84">
        <f t="shared" ref="H28:H44" si="7">+L66</f>
        <v>0</v>
      </c>
      <c r="I28" s="7"/>
      <c r="J28" s="32">
        <v>0</v>
      </c>
      <c r="K28" s="14">
        <f t="shared" ref="K28:K44" si="8">(+F28+G28+H28+J28)</f>
        <v>0</v>
      </c>
      <c r="L28" s="14">
        <f t="shared" si="6"/>
        <v>0</v>
      </c>
      <c r="M28" s="14">
        <v>0</v>
      </c>
      <c r="N28" s="14">
        <v>0</v>
      </c>
      <c r="O28" s="14">
        <f t="shared" ref="O28:O44" si="9">ROUND((K28*0.0145),0)</f>
        <v>0</v>
      </c>
      <c r="P28" s="14">
        <v>0</v>
      </c>
      <c r="Q28" s="14">
        <v>0</v>
      </c>
      <c r="R28" s="14">
        <v>0</v>
      </c>
      <c r="S28" s="14">
        <f t="shared" ref="S28:S44" si="10">+L28+M28+N28+O28+P28+Q28+R28</f>
        <v>0</v>
      </c>
      <c r="T28" s="14">
        <f t="shared" ref="T28:T44" si="11">+K28+S28</f>
        <v>0</v>
      </c>
      <c r="U28" s="9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>
      <c r="A29" s="5">
        <f t="shared" si="5"/>
        <v>3</v>
      </c>
      <c r="B29" s="85" t="s">
        <v>52</v>
      </c>
      <c r="C29" s="51"/>
      <c r="D29" s="51"/>
      <c r="E29" s="85" t="s">
        <v>52</v>
      </c>
      <c r="F29" s="6">
        <v>0</v>
      </c>
      <c r="G29" s="6">
        <v>0</v>
      </c>
      <c r="H29" s="84">
        <f t="shared" si="7"/>
        <v>0</v>
      </c>
      <c r="I29" s="7"/>
      <c r="J29" s="32">
        <v>0</v>
      </c>
      <c r="K29" s="14">
        <f t="shared" si="8"/>
        <v>0</v>
      </c>
      <c r="L29" s="14">
        <f t="shared" si="6"/>
        <v>0</v>
      </c>
      <c r="M29" s="14">
        <v>0</v>
      </c>
      <c r="N29" s="14">
        <v>0</v>
      </c>
      <c r="O29" s="14">
        <f t="shared" si="9"/>
        <v>0</v>
      </c>
      <c r="P29" s="14">
        <v>0</v>
      </c>
      <c r="Q29" s="14">
        <v>0</v>
      </c>
      <c r="R29" s="14">
        <v>0</v>
      </c>
      <c r="S29" s="14">
        <f t="shared" si="10"/>
        <v>0</v>
      </c>
      <c r="T29" s="14">
        <f t="shared" si="11"/>
        <v>0</v>
      </c>
      <c r="U29" s="9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>
      <c r="A30" s="5">
        <f t="shared" si="5"/>
        <v>4</v>
      </c>
      <c r="B30" s="85" t="s">
        <v>52</v>
      </c>
      <c r="C30" s="51"/>
      <c r="D30" s="51"/>
      <c r="E30" s="85" t="s">
        <v>52</v>
      </c>
      <c r="F30" s="6">
        <v>0</v>
      </c>
      <c r="G30" s="6">
        <v>0</v>
      </c>
      <c r="H30" s="84">
        <f t="shared" si="7"/>
        <v>0</v>
      </c>
      <c r="I30" s="7"/>
      <c r="J30" s="32">
        <v>0</v>
      </c>
      <c r="K30" s="14">
        <f t="shared" si="8"/>
        <v>0</v>
      </c>
      <c r="L30" s="14">
        <f t="shared" si="6"/>
        <v>0</v>
      </c>
      <c r="M30" s="14">
        <v>0</v>
      </c>
      <c r="N30" s="14">
        <v>0</v>
      </c>
      <c r="O30" s="14">
        <f t="shared" si="9"/>
        <v>0</v>
      </c>
      <c r="P30" s="14">
        <v>0</v>
      </c>
      <c r="Q30" s="14">
        <v>0</v>
      </c>
      <c r="R30" s="14">
        <v>0</v>
      </c>
      <c r="S30" s="14">
        <f t="shared" si="10"/>
        <v>0</v>
      </c>
      <c r="T30" s="14">
        <f t="shared" si="11"/>
        <v>0</v>
      </c>
      <c r="U30" s="9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>
      <c r="A31" s="5">
        <f t="shared" si="5"/>
        <v>5</v>
      </c>
      <c r="B31" s="85" t="s">
        <v>52</v>
      </c>
      <c r="C31" s="51"/>
      <c r="D31" s="51"/>
      <c r="E31" s="85" t="s">
        <v>52</v>
      </c>
      <c r="F31" s="6">
        <v>0</v>
      </c>
      <c r="G31" s="6">
        <v>0</v>
      </c>
      <c r="H31" s="84">
        <f t="shared" si="7"/>
        <v>0</v>
      </c>
      <c r="I31" s="7"/>
      <c r="J31" s="32">
        <v>0</v>
      </c>
      <c r="K31" s="14">
        <f t="shared" si="8"/>
        <v>0</v>
      </c>
      <c r="L31" s="14">
        <f t="shared" si="6"/>
        <v>0</v>
      </c>
      <c r="M31" s="14">
        <v>0</v>
      </c>
      <c r="N31" s="14">
        <v>0</v>
      </c>
      <c r="O31" s="14">
        <f t="shared" si="9"/>
        <v>0</v>
      </c>
      <c r="P31" s="14">
        <v>0</v>
      </c>
      <c r="Q31" s="14">
        <v>0</v>
      </c>
      <c r="R31" s="14">
        <v>0</v>
      </c>
      <c r="S31" s="14">
        <f t="shared" si="10"/>
        <v>0</v>
      </c>
      <c r="T31" s="14">
        <f t="shared" si="11"/>
        <v>0</v>
      </c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>
      <c r="A32" s="5">
        <f t="shared" si="5"/>
        <v>6</v>
      </c>
      <c r="B32" s="85" t="s">
        <v>52</v>
      </c>
      <c r="C32" s="51" t="s">
        <v>101</v>
      </c>
      <c r="D32" s="50"/>
      <c r="E32" s="85" t="s">
        <v>52</v>
      </c>
      <c r="F32" s="6">
        <v>0</v>
      </c>
      <c r="G32" s="6">
        <v>0</v>
      </c>
      <c r="H32" s="84">
        <f t="shared" si="7"/>
        <v>0</v>
      </c>
      <c r="I32" s="7"/>
      <c r="J32" s="32">
        <v>0</v>
      </c>
      <c r="K32" s="14">
        <f t="shared" si="8"/>
        <v>0</v>
      </c>
      <c r="L32" s="14">
        <f t="shared" si="6"/>
        <v>0</v>
      </c>
      <c r="M32" s="14">
        <v>0</v>
      </c>
      <c r="N32" s="14">
        <v>0</v>
      </c>
      <c r="O32" s="14">
        <f t="shared" si="9"/>
        <v>0</v>
      </c>
      <c r="P32" s="14">
        <v>0</v>
      </c>
      <c r="Q32" s="82">
        <v>0</v>
      </c>
      <c r="R32" s="82">
        <v>0</v>
      </c>
      <c r="S32" s="14">
        <f t="shared" si="10"/>
        <v>0</v>
      </c>
      <c r="T32" s="14">
        <f t="shared" si="11"/>
        <v>0</v>
      </c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>
      <c r="A33" s="5">
        <f t="shared" si="5"/>
        <v>7</v>
      </c>
      <c r="B33" s="85" t="s">
        <v>52</v>
      </c>
      <c r="C33" s="51"/>
      <c r="D33" s="51"/>
      <c r="E33" s="85" t="s">
        <v>52</v>
      </c>
      <c r="F33" s="6">
        <v>0</v>
      </c>
      <c r="G33" s="6">
        <v>0</v>
      </c>
      <c r="H33" s="84">
        <f t="shared" si="7"/>
        <v>0</v>
      </c>
      <c r="I33" s="7"/>
      <c r="J33" s="32">
        <v>0</v>
      </c>
      <c r="K33" s="14">
        <f t="shared" si="8"/>
        <v>0</v>
      </c>
      <c r="L33" s="14">
        <f t="shared" si="6"/>
        <v>0</v>
      </c>
      <c r="M33" s="14">
        <v>0</v>
      </c>
      <c r="N33" s="14">
        <v>0</v>
      </c>
      <c r="O33" s="14">
        <f t="shared" si="9"/>
        <v>0</v>
      </c>
      <c r="P33" s="14">
        <v>0</v>
      </c>
      <c r="Q33" s="14">
        <v>0</v>
      </c>
      <c r="R33" s="14">
        <v>0</v>
      </c>
      <c r="S33" s="14">
        <f t="shared" si="10"/>
        <v>0</v>
      </c>
      <c r="T33" s="14">
        <f t="shared" si="11"/>
        <v>0</v>
      </c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A34" s="5">
        <f t="shared" si="5"/>
        <v>8</v>
      </c>
      <c r="B34" s="85" t="s">
        <v>52</v>
      </c>
      <c r="C34" s="50"/>
      <c r="D34" s="51"/>
      <c r="E34" s="85" t="s">
        <v>52</v>
      </c>
      <c r="F34" s="6">
        <v>0</v>
      </c>
      <c r="G34" s="6">
        <v>0</v>
      </c>
      <c r="H34" s="84">
        <f t="shared" si="7"/>
        <v>0</v>
      </c>
      <c r="I34" s="7"/>
      <c r="J34" s="32">
        <v>0</v>
      </c>
      <c r="K34" s="14">
        <f t="shared" si="8"/>
        <v>0</v>
      </c>
      <c r="L34" s="14">
        <f t="shared" si="6"/>
        <v>0</v>
      </c>
      <c r="M34" s="14">
        <v>0</v>
      </c>
      <c r="N34" s="14">
        <v>0</v>
      </c>
      <c r="O34" s="14">
        <f t="shared" si="9"/>
        <v>0</v>
      </c>
      <c r="P34" s="14">
        <v>0</v>
      </c>
      <c r="Q34" s="14">
        <v>0</v>
      </c>
      <c r="R34" s="14">
        <v>0</v>
      </c>
      <c r="S34" s="14">
        <f t="shared" si="10"/>
        <v>0</v>
      </c>
      <c r="T34" s="14">
        <f t="shared" si="11"/>
        <v>0</v>
      </c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>
      <c r="A35" s="5">
        <f t="shared" si="5"/>
        <v>9</v>
      </c>
      <c r="B35" s="85" t="s">
        <v>52</v>
      </c>
      <c r="C35" s="51"/>
      <c r="D35" s="51"/>
      <c r="E35" s="85" t="s">
        <v>52</v>
      </c>
      <c r="F35" s="6">
        <v>0</v>
      </c>
      <c r="G35" s="6">
        <v>0</v>
      </c>
      <c r="H35" s="84">
        <f t="shared" si="7"/>
        <v>0</v>
      </c>
      <c r="I35" s="7"/>
      <c r="J35" s="32">
        <v>0</v>
      </c>
      <c r="K35" s="14">
        <f t="shared" si="8"/>
        <v>0</v>
      </c>
      <c r="L35" s="14">
        <f t="shared" si="6"/>
        <v>0</v>
      </c>
      <c r="M35" s="14">
        <v>0</v>
      </c>
      <c r="N35" s="14">
        <v>0</v>
      </c>
      <c r="O35" s="14">
        <f t="shared" si="9"/>
        <v>0</v>
      </c>
      <c r="P35" s="14">
        <v>0</v>
      </c>
      <c r="Q35" s="14">
        <v>0</v>
      </c>
      <c r="R35" s="73">
        <v>0</v>
      </c>
      <c r="S35" s="14">
        <f t="shared" si="10"/>
        <v>0</v>
      </c>
      <c r="T35" s="14">
        <f t="shared" si="11"/>
        <v>0</v>
      </c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>
      <c r="A36" s="5">
        <f t="shared" si="5"/>
        <v>10</v>
      </c>
      <c r="B36" s="85" t="s">
        <v>52</v>
      </c>
      <c r="C36" s="51"/>
      <c r="D36" s="51"/>
      <c r="E36" s="85" t="s">
        <v>52</v>
      </c>
      <c r="F36" s="6">
        <v>0</v>
      </c>
      <c r="G36" s="6">
        <v>0</v>
      </c>
      <c r="H36" s="84">
        <f t="shared" si="7"/>
        <v>0</v>
      </c>
      <c r="I36" s="7"/>
      <c r="J36" s="32">
        <v>0</v>
      </c>
      <c r="K36" s="14">
        <f t="shared" si="8"/>
        <v>0</v>
      </c>
      <c r="L36" s="14">
        <f t="shared" si="6"/>
        <v>0</v>
      </c>
      <c r="M36" s="14">
        <v>0</v>
      </c>
      <c r="N36" s="14">
        <v>0</v>
      </c>
      <c r="O36" s="14">
        <f t="shared" si="9"/>
        <v>0</v>
      </c>
      <c r="P36" s="14">
        <v>0</v>
      </c>
      <c r="Q36" s="14">
        <v>0</v>
      </c>
      <c r="R36" s="14">
        <v>0</v>
      </c>
      <c r="S36" s="14">
        <f t="shared" si="10"/>
        <v>0</v>
      </c>
      <c r="T36" s="14">
        <f t="shared" si="11"/>
        <v>0</v>
      </c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>
      <c r="A37" s="5">
        <f t="shared" si="5"/>
        <v>11</v>
      </c>
      <c r="B37" s="85" t="s">
        <v>52</v>
      </c>
      <c r="C37" s="51"/>
      <c r="D37" s="51"/>
      <c r="E37" s="85" t="s">
        <v>52</v>
      </c>
      <c r="F37" s="6">
        <v>0</v>
      </c>
      <c r="G37" s="6">
        <v>0</v>
      </c>
      <c r="H37" s="84">
        <f t="shared" si="7"/>
        <v>0</v>
      </c>
      <c r="I37" s="7"/>
      <c r="J37" s="32">
        <v>0</v>
      </c>
      <c r="K37" s="14">
        <f t="shared" si="8"/>
        <v>0</v>
      </c>
      <c r="L37" s="14">
        <f t="shared" si="6"/>
        <v>0</v>
      </c>
      <c r="M37" s="14">
        <v>0</v>
      </c>
      <c r="N37" s="14">
        <v>0</v>
      </c>
      <c r="O37" s="14">
        <f t="shared" si="9"/>
        <v>0</v>
      </c>
      <c r="P37" s="14">
        <v>0</v>
      </c>
      <c r="Q37" s="73">
        <v>0</v>
      </c>
      <c r="R37" s="73">
        <v>0</v>
      </c>
      <c r="S37" s="14">
        <f t="shared" si="10"/>
        <v>0</v>
      </c>
      <c r="T37" s="14">
        <f t="shared" si="11"/>
        <v>0</v>
      </c>
      <c r="U37" s="9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>
      <c r="A38" s="5">
        <v>19</v>
      </c>
      <c r="B38" s="85" t="s">
        <v>52</v>
      </c>
      <c r="C38" s="51"/>
      <c r="D38" s="51"/>
      <c r="E38" s="85" t="s">
        <v>52</v>
      </c>
      <c r="F38" s="6">
        <v>0</v>
      </c>
      <c r="G38" s="6">
        <v>0</v>
      </c>
      <c r="H38" s="84">
        <f t="shared" si="7"/>
        <v>0</v>
      </c>
      <c r="I38" s="7"/>
      <c r="J38" s="32">
        <v>0</v>
      </c>
      <c r="K38" s="14">
        <f t="shared" si="8"/>
        <v>0</v>
      </c>
      <c r="L38" s="14">
        <f t="shared" si="6"/>
        <v>0</v>
      </c>
      <c r="M38" s="14">
        <v>0</v>
      </c>
      <c r="N38" s="14">
        <v>0</v>
      </c>
      <c r="O38" s="14">
        <f t="shared" si="9"/>
        <v>0</v>
      </c>
      <c r="P38" s="14">
        <v>0</v>
      </c>
      <c r="Q38" s="14">
        <v>0</v>
      </c>
      <c r="R38" s="73">
        <v>0</v>
      </c>
      <c r="S38" s="14">
        <f t="shared" si="10"/>
        <v>0</v>
      </c>
      <c r="T38" s="14">
        <f t="shared" si="11"/>
        <v>0</v>
      </c>
      <c r="U38" s="9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>
      <c r="A39" s="5">
        <v>20</v>
      </c>
      <c r="B39" s="85" t="s">
        <v>52</v>
      </c>
      <c r="C39" s="50"/>
      <c r="D39" s="51"/>
      <c r="E39" s="85" t="s">
        <v>52</v>
      </c>
      <c r="F39" s="6">
        <v>0</v>
      </c>
      <c r="G39" s="6">
        <v>0</v>
      </c>
      <c r="H39" s="84">
        <f t="shared" si="7"/>
        <v>0</v>
      </c>
      <c r="I39" s="7"/>
      <c r="J39" s="32">
        <v>0</v>
      </c>
      <c r="K39" s="14">
        <f t="shared" si="8"/>
        <v>0</v>
      </c>
      <c r="L39" s="14">
        <f t="shared" si="6"/>
        <v>0</v>
      </c>
      <c r="M39" s="14">
        <v>0</v>
      </c>
      <c r="N39" s="14">
        <v>0</v>
      </c>
      <c r="O39" s="14">
        <f t="shared" si="9"/>
        <v>0</v>
      </c>
      <c r="P39" s="14">
        <v>0</v>
      </c>
      <c r="Q39" s="14">
        <v>0</v>
      </c>
      <c r="R39" s="14">
        <v>0</v>
      </c>
      <c r="S39" s="14">
        <f t="shared" si="10"/>
        <v>0</v>
      </c>
      <c r="T39" s="14">
        <f t="shared" si="11"/>
        <v>0</v>
      </c>
      <c r="U39" s="9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>
      <c r="A40" s="5">
        <v>21</v>
      </c>
      <c r="B40" s="85" t="s">
        <v>52</v>
      </c>
      <c r="C40" s="51"/>
      <c r="D40" s="51"/>
      <c r="E40" s="85" t="s">
        <v>52</v>
      </c>
      <c r="F40" s="6">
        <v>0</v>
      </c>
      <c r="G40" s="6">
        <v>0</v>
      </c>
      <c r="H40" s="84">
        <f t="shared" si="7"/>
        <v>0</v>
      </c>
      <c r="I40" s="7"/>
      <c r="J40" s="32">
        <v>0</v>
      </c>
      <c r="K40" s="14">
        <f t="shared" si="8"/>
        <v>0</v>
      </c>
      <c r="L40" s="14">
        <f t="shared" si="6"/>
        <v>0</v>
      </c>
      <c r="M40" s="14">
        <v>0</v>
      </c>
      <c r="N40" s="14">
        <v>0</v>
      </c>
      <c r="O40" s="14">
        <f t="shared" si="9"/>
        <v>0</v>
      </c>
      <c r="P40" s="14">
        <v>0</v>
      </c>
      <c r="Q40" s="14">
        <v>0</v>
      </c>
      <c r="R40" s="14">
        <v>0</v>
      </c>
      <c r="S40" s="14">
        <f t="shared" si="10"/>
        <v>0</v>
      </c>
      <c r="T40" s="14">
        <f t="shared" si="11"/>
        <v>0</v>
      </c>
      <c r="U40" s="9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>
      <c r="A41" s="5">
        <v>22</v>
      </c>
      <c r="B41" s="85" t="s">
        <v>52</v>
      </c>
      <c r="C41" s="51"/>
      <c r="D41" s="51"/>
      <c r="E41" s="85" t="s">
        <v>52</v>
      </c>
      <c r="F41" s="6">
        <v>0</v>
      </c>
      <c r="G41" s="6">
        <v>0</v>
      </c>
      <c r="H41" s="84">
        <f t="shared" si="7"/>
        <v>0</v>
      </c>
      <c r="I41" s="7"/>
      <c r="J41" s="32">
        <v>0</v>
      </c>
      <c r="K41" s="14">
        <f t="shared" si="8"/>
        <v>0</v>
      </c>
      <c r="L41" s="14">
        <f t="shared" si="6"/>
        <v>0</v>
      </c>
      <c r="M41" s="14">
        <v>0</v>
      </c>
      <c r="N41" s="14">
        <v>0</v>
      </c>
      <c r="O41" s="14">
        <f t="shared" si="9"/>
        <v>0</v>
      </c>
      <c r="P41" s="14">
        <v>0</v>
      </c>
      <c r="Q41" s="14">
        <v>0</v>
      </c>
      <c r="R41" s="14">
        <v>0</v>
      </c>
      <c r="S41" s="14">
        <f t="shared" si="10"/>
        <v>0</v>
      </c>
      <c r="T41" s="14">
        <f t="shared" si="11"/>
        <v>0</v>
      </c>
      <c r="U41" s="9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>
      <c r="A42" s="5">
        <v>23</v>
      </c>
      <c r="B42" s="85" t="s">
        <v>52</v>
      </c>
      <c r="C42" s="50"/>
      <c r="D42" s="51"/>
      <c r="E42" s="85" t="s">
        <v>52</v>
      </c>
      <c r="F42" s="6">
        <v>0</v>
      </c>
      <c r="G42" s="6">
        <v>0</v>
      </c>
      <c r="H42" s="84">
        <f t="shared" si="7"/>
        <v>0</v>
      </c>
      <c r="I42" s="7"/>
      <c r="J42" s="32">
        <v>0</v>
      </c>
      <c r="K42" s="14">
        <f t="shared" si="8"/>
        <v>0</v>
      </c>
      <c r="L42" s="14">
        <f t="shared" si="6"/>
        <v>0</v>
      </c>
      <c r="M42" s="14">
        <v>0</v>
      </c>
      <c r="N42" s="14">
        <v>0</v>
      </c>
      <c r="O42" s="14">
        <f t="shared" si="9"/>
        <v>0</v>
      </c>
      <c r="P42" s="14">
        <v>0</v>
      </c>
      <c r="Q42" s="73">
        <v>0</v>
      </c>
      <c r="R42" s="73">
        <v>0</v>
      </c>
      <c r="S42" s="14">
        <f t="shared" si="10"/>
        <v>0</v>
      </c>
      <c r="T42" s="14">
        <f t="shared" si="11"/>
        <v>0</v>
      </c>
      <c r="U42" s="9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>
      <c r="A43" s="5">
        <v>24</v>
      </c>
      <c r="B43" s="85" t="s">
        <v>52</v>
      </c>
      <c r="C43" s="50"/>
      <c r="D43" s="51"/>
      <c r="E43" s="85" t="s">
        <v>52</v>
      </c>
      <c r="F43" s="6">
        <v>0</v>
      </c>
      <c r="G43" s="6">
        <v>0</v>
      </c>
      <c r="H43" s="84">
        <f t="shared" si="7"/>
        <v>0</v>
      </c>
      <c r="I43" s="7"/>
      <c r="J43" s="32">
        <v>0</v>
      </c>
      <c r="K43" s="14">
        <f t="shared" si="8"/>
        <v>0</v>
      </c>
      <c r="L43" s="14">
        <f t="shared" si="6"/>
        <v>0</v>
      </c>
      <c r="M43" s="14">
        <v>0</v>
      </c>
      <c r="N43" s="14">
        <v>0</v>
      </c>
      <c r="O43" s="14">
        <f t="shared" si="9"/>
        <v>0</v>
      </c>
      <c r="P43" s="14">
        <v>0</v>
      </c>
      <c r="Q43" s="14">
        <v>0</v>
      </c>
      <c r="R43" s="14">
        <v>0</v>
      </c>
      <c r="S43" s="14">
        <f t="shared" si="10"/>
        <v>0</v>
      </c>
      <c r="T43" s="14">
        <f t="shared" si="11"/>
        <v>0</v>
      </c>
      <c r="U43" s="9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>
      <c r="A44" s="5">
        <v>25</v>
      </c>
      <c r="B44" s="85" t="s">
        <v>52</v>
      </c>
      <c r="C44" s="51"/>
      <c r="D44" s="50"/>
      <c r="E44" s="85" t="s">
        <v>52</v>
      </c>
      <c r="F44" s="6">
        <v>0</v>
      </c>
      <c r="G44" s="6">
        <v>0</v>
      </c>
      <c r="H44" s="84">
        <f t="shared" si="7"/>
        <v>0</v>
      </c>
      <c r="I44" s="7"/>
      <c r="J44" s="32">
        <v>0</v>
      </c>
      <c r="K44" s="14">
        <f t="shared" si="8"/>
        <v>0</v>
      </c>
      <c r="L44" s="14">
        <f t="shared" si="6"/>
        <v>0</v>
      </c>
      <c r="M44" s="14">
        <v>0</v>
      </c>
      <c r="N44" s="14">
        <v>0</v>
      </c>
      <c r="O44" s="14">
        <f t="shared" si="9"/>
        <v>0</v>
      </c>
      <c r="P44" s="14">
        <v>0</v>
      </c>
      <c r="Q44" s="14">
        <v>0</v>
      </c>
      <c r="R44" s="14">
        <v>0</v>
      </c>
      <c r="S44" s="14">
        <f t="shared" si="10"/>
        <v>0</v>
      </c>
      <c r="T44" s="14">
        <f t="shared" si="11"/>
        <v>0</v>
      </c>
      <c r="U44" s="9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>
      <c r="A45" s="13"/>
      <c r="B45" s="13"/>
      <c r="C45" s="13"/>
      <c r="D45" s="10" t="s">
        <v>59</v>
      </c>
      <c r="E45" s="12" t="s">
        <v>52</v>
      </c>
      <c r="F45" s="9">
        <f>SUM(F19:F44)</f>
        <v>90328</v>
      </c>
      <c r="G45" s="9">
        <f>SUM(G19:G44)</f>
        <v>0</v>
      </c>
      <c r="H45" s="9">
        <f>SUM(H19:H44)</f>
        <v>0</v>
      </c>
      <c r="I45" s="11" t="s">
        <v>52</v>
      </c>
      <c r="J45" s="9">
        <f t="shared" ref="J45:T45" si="12">SUM(J19:J44)</f>
        <v>0</v>
      </c>
      <c r="K45" s="9">
        <f>SUM(K19:K44)</f>
        <v>90328</v>
      </c>
      <c r="L45" s="9">
        <f t="shared" si="12"/>
        <v>27794</v>
      </c>
      <c r="M45" s="9">
        <f t="shared" si="12"/>
        <v>990</v>
      </c>
      <c r="N45" s="9">
        <f t="shared" si="12"/>
        <v>0</v>
      </c>
      <c r="O45" s="15">
        <f t="shared" si="12"/>
        <v>1310</v>
      </c>
      <c r="P45" s="15">
        <f t="shared" si="12"/>
        <v>374</v>
      </c>
      <c r="Q45" s="15">
        <f t="shared" si="12"/>
        <v>18294</v>
      </c>
      <c r="R45" s="15">
        <f t="shared" si="12"/>
        <v>671</v>
      </c>
      <c r="S45" s="15">
        <f t="shared" si="12"/>
        <v>49433</v>
      </c>
      <c r="T45" s="15">
        <f t="shared" si="12"/>
        <v>139761</v>
      </c>
      <c r="U45" s="9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ht="12.75">
      <c r="A46" s="16" t="s">
        <v>53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ht="12.75">
      <c r="A47" s="16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ht="12" customHeight="1">
      <c r="A48" s="16" t="s">
        <v>93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ht="12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ht="12.75" thickTop="1" thickBot="1">
      <c r="A51" s="3"/>
      <c r="B51" s="54" t="s">
        <v>1</v>
      </c>
      <c r="C51" s="55"/>
      <c r="D51" s="55"/>
      <c r="E51" s="55"/>
      <c r="F51" s="55"/>
      <c r="G51" s="55"/>
      <c r="H51" s="55"/>
      <c r="I51" s="55"/>
      <c r="J51" s="63"/>
      <c r="K51" s="68"/>
      <c r="L51" s="6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74" ht="12" thickTop="1">
      <c r="A52" s="3"/>
      <c r="B52" s="65" t="s">
        <v>60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74">
      <c r="A53" s="3"/>
      <c r="B53" s="33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4" t="s">
        <v>9</v>
      </c>
      <c r="J53" s="4" t="s">
        <v>10</v>
      </c>
      <c r="K53" s="4" t="s">
        <v>11</v>
      </c>
      <c r="L53" s="70" t="s">
        <v>12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74">
      <c r="A54" s="3"/>
      <c r="B54" s="33"/>
      <c r="C54" s="44"/>
      <c r="D54" s="4"/>
      <c r="E54" s="44"/>
      <c r="F54" s="10" t="s">
        <v>56</v>
      </c>
      <c r="G54" s="72" t="s">
        <v>61</v>
      </c>
      <c r="H54" s="71" t="s">
        <v>48</v>
      </c>
      <c r="I54" s="71" t="s">
        <v>58</v>
      </c>
      <c r="J54" s="71" t="s">
        <v>62</v>
      </c>
      <c r="K54" s="71" t="s">
        <v>63</v>
      </c>
      <c r="L54" s="64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74" ht="21.75">
      <c r="A55" s="19"/>
      <c r="B55" s="34" t="s">
        <v>0</v>
      </c>
      <c r="C55" s="53"/>
      <c r="D55" s="35" t="s">
        <v>0</v>
      </c>
      <c r="E55" s="35" t="s">
        <v>64</v>
      </c>
      <c r="F55" s="60" t="s">
        <v>65</v>
      </c>
      <c r="G55" s="37"/>
      <c r="H55" s="37" t="s">
        <v>0</v>
      </c>
      <c r="I55" s="61" t="s">
        <v>66</v>
      </c>
      <c r="J55" s="37" t="s">
        <v>67</v>
      </c>
      <c r="K55" s="37" t="s">
        <v>68</v>
      </c>
      <c r="L55" s="20" t="s">
        <v>0</v>
      </c>
      <c r="M55" s="52"/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74">
      <c r="A56" s="23"/>
      <c r="B56" s="36" t="s">
        <v>23</v>
      </c>
      <c r="C56" s="37" t="s">
        <v>23</v>
      </c>
      <c r="D56" s="37" t="s">
        <v>24</v>
      </c>
      <c r="E56" s="37" t="s">
        <v>69</v>
      </c>
      <c r="F56" s="37" t="s">
        <v>69</v>
      </c>
      <c r="G56" s="37" t="s">
        <v>70</v>
      </c>
      <c r="H56" s="37" t="s">
        <v>70</v>
      </c>
      <c r="I56" s="37" t="s">
        <v>69</v>
      </c>
      <c r="J56" s="37" t="s">
        <v>69</v>
      </c>
      <c r="K56" s="37" t="s">
        <v>69</v>
      </c>
      <c r="L56" s="62" t="s">
        <v>71</v>
      </c>
      <c r="M56" s="52"/>
      <c r="N56" s="52"/>
      <c r="O56" s="5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74" ht="12" thickBot="1">
      <c r="A57" s="26" t="s">
        <v>35</v>
      </c>
      <c r="B57" s="38" t="s">
        <v>36</v>
      </c>
      <c r="C57" s="39" t="s">
        <v>54</v>
      </c>
      <c r="D57" s="39" t="s">
        <v>38</v>
      </c>
      <c r="E57" s="39"/>
      <c r="F57" s="59" t="s">
        <v>72</v>
      </c>
      <c r="G57" s="59" t="s">
        <v>72</v>
      </c>
      <c r="H57" s="59" t="s">
        <v>73</v>
      </c>
      <c r="I57" s="59" t="s">
        <v>74</v>
      </c>
      <c r="J57" s="59" t="s">
        <v>74</v>
      </c>
      <c r="K57" s="59" t="s">
        <v>75</v>
      </c>
      <c r="L57" s="27" t="s">
        <v>45</v>
      </c>
      <c r="M57" s="52"/>
      <c r="N57" s="52"/>
      <c r="O57" s="5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74" ht="12" thickTop="1">
      <c r="A58" s="5">
        <v>1</v>
      </c>
      <c r="B58" s="50" t="str">
        <f t="shared" ref="B58:D64" si="13">+B19</f>
        <v>----</v>
      </c>
      <c r="C58" s="50" t="str">
        <f t="shared" si="13"/>
        <v>Staff Assistant (SPC)</v>
      </c>
      <c r="D58" s="50" t="str">
        <f t="shared" si="13"/>
        <v>Seahara T. Cruz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15">
        <f>+E58+F58+G58+H58+I58+J58+K58</f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74">
      <c r="A59" s="5">
        <f t="shared" ref="A59:A75" si="14">A58+1</f>
        <v>2</v>
      </c>
      <c r="B59" s="50" t="str">
        <f t="shared" si="13"/>
        <v>----</v>
      </c>
      <c r="C59" s="50" t="str">
        <f t="shared" si="13"/>
        <v xml:space="preserve">Staff Assistant </v>
      </c>
      <c r="D59" s="50" t="str">
        <f t="shared" si="13"/>
        <v>Cristina Tenorio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32">
        <v>0</v>
      </c>
      <c r="K59" s="32">
        <v>0</v>
      </c>
      <c r="L59" s="14">
        <f t="shared" ref="L59:L82" si="15">+E59+F59+G59+H59+I59+J59+K59</f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74">
      <c r="A60" s="5">
        <f t="shared" si="14"/>
        <v>3</v>
      </c>
      <c r="B60" s="50" t="str">
        <f t="shared" si="13"/>
        <v>----</v>
      </c>
      <c r="C60" s="50">
        <f t="shared" si="13"/>
        <v>0</v>
      </c>
      <c r="D60" s="50">
        <f t="shared" si="13"/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32">
        <v>0</v>
      </c>
      <c r="K60" s="32">
        <v>0</v>
      </c>
      <c r="L60" s="14">
        <f t="shared" si="1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4">
      <c r="A61" s="5">
        <f t="shared" si="14"/>
        <v>4</v>
      </c>
      <c r="B61" s="50" t="str">
        <f t="shared" si="13"/>
        <v>----</v>
      </c>
      <c r="C61" s="50">
        <f t="shared" si="13"/>
        <v>0</v>
      </c>
      <c r="D61" s="50">
        <f t="shared" si="13"/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2">
        <v>0</v>
      </c>
      <c r="K61" s="32">
        <v>0</v>
      </c>
      <c r="L61" s="14">
        <f t="shared" si="1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4">
      <c r="A62" s="5">
        <f t="shared" si="14"/>
        <v>5</v>
      </c>
      <c r="B62" s="50" t="str">
        <f t="shared" si="13"/>
        <v>----</v>
      </c>
      <c r="C62" s="50">
        <f t="shared" si="13"/>
        <v>0</v>
      </c>
      <c r="D62" s="50">
        <f t="shared" si="13"/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2">
        <v>0</v>
      </c>
      <c r="K62" s="32">
        <v>0</v>
      </c>
      <c r="L62" s="14">
        <f t="shared" si="1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4">
      <c r="A63" s="5">
        <f t="shared" si="14"/>
        <v>6</v>
      </c>
      <c r="B63" s="50" t="str">
        <f t="shared" si="13"/>
        <v>----</v>
      </c>
      <c r="C63" s="50">
        <f t="shared" si="13"/>
        <v>0</v>
      </c>
      <c r="D63" s="50">
        <f t="shared" si="13"/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2">
        <v>0</v>
      </c>
      <c r="K63" s="32">
        <v>0</v>
      </c>
      <c r="L63" s="14">
        <f t="shared" si="1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4">
      <c r="A64" s="5">
        <f t="shared" si="14"/>
        <v>7</v>
      </c>
      <c r="B64" s="50" t="str">
        <f t="shared" ref="B64:D79" si="16">+B26</f>
        <v>----</v>
      </c>
      <c r="C64" s="50">
        <f t="shared" si="13"/>
        <v>0</v>
      </c>
      <c r="D64" s="50">
        <f t="shared" si="13"/>
        <v>0</v>
      </c>
      <c r="E64" s="6">
        <v>0</v>
      </c>
      <c r="F64" s="112">
        <v>0</v>
      </c>
      <c r="G64" s="107">
        <v>0</v>
      </c>
      <c r="H64" s="119">
        <v>0</v>
      </c>
      <c r="I64" s="120"/>
      <c r="J64" s="108">
        <v>0</v>
      </c>
      <c r="K64" s="114">
        <v>0</v>
      </c>
      <c r="L64" s="15">
        <v>0</v>
      </c>
      <c r="M64" s="126"/>
      <c r="N64" s="127"/>
      <c r="O64" s="127"/>
      <c r="P64" s="127"/>
      <c r="Q64" s="128"/>
      <c r="R64" s="128"/>
      <c r="S64" s="127"/>
      <c r="T64" s="127"/>
      <c r="U64" s="129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>
      <c r="A65" s="5">
        <f t="shared" si="14"/>
        <v>8</v>
      </c>
      <c r="B65" s="50" t="str">
        <f t="shared" si="16"/>
        <v>----</v>
      </c>
      <c r="C65" s="50">
        <f t="shared" si="16"/>
        <v>0</v>
      </c>
      <c r="D65" s="50">
        <f t="shared" si="16"/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2">
        <v>0</v>
      </c>
      <c r="K65" s="32">
        <v>0</v>
      </c>
      <c r="L65" s="14">
        <f t="shared" si="1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>
      <c r="A66" s="5">
        <f t="shared" si="14"/>
        <v>9</v>
      </c>
      <c r="B66" s="50" t="str">
        <f t="shared" si="16"/>
        <v>----</v>
      </c>
      <c r="C66" s="50">
        <f t="shared" si="16"/>
        <v>0</v>
      </c>
      <c r="D66" s="50">
        <f t="shared" si="16"/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2">
        <v>0</v>
      </c>
      <c r="K66" s="32">
        <v>0</v>
      </c>
      <c r="L66" s="14">
        <f t="shared" si="1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>
      <c r="A67" s="5">
        <f t="shared" si="14"/>
        <v>10</v>
      </c>
      <c r="B67" s="50" t="str">
        <f t="shared" si="16"/>
        <v>----</v>
      </c>
      <c r="C67" s="50">
        <f t="shared" si="16"/>
        <v>0</v>
      </c>
      <c r="D67" s="50">
        <f t="shared" si="16"/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2">
        <v>0</v>
      </c>
      <c r="K67" s="32">
        <v>0</v>
      </c>
      <c r="L67" s="14">
        <f t="shared" si="1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>
      <c r="A68" s="5">
        <f t="shared" si="14"/>
        <v>11</v>
      </c>
      <c r="B68" s="50" t="str">
        <f t="shared" si="16"/>
        <v>----</v>
      </c>
      <c r="C68" s="50">
        <f t="shared" si="16"/>
        <v>0</v>
      </c>
      <c r="D68" s="50">
        <f t="shared" si="16"/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2">
        <v>0</v>
      </c>
      <c r="K68" s="32">
        <v>0</v>
      </c>
      <c r="L68" s="14">
        <f t="shared" si="1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>
      <c r="A69" s="5">
        <f t="shared" si="14"/>
        <v>12</v>
      </c>
      <c r="B69" s="50" t="str">
        <f t="shared" si="16"/>
        <v>----</v>
      </c>
      <c r="C69" s="50">
        <f t="shared" si="16"/>
        <v>0</v>
      </c>
      <c r="D69" s="50">
        <f t="shared" si="16"/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2">
        <v>0</v>
      </c>
      <c r="K69" s="32">
        <v>0</v>
      </c>
      <c r="L69" s="14">
        <f t="shared" si="1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>
      <c r="A70" s="5">
        <f t="shared" si="14"/>
        <v>13</v>
      </c>
      <c r="B70" s="50" t="str">
        <f t="shared" si="16"/>
        <v>----</v>
      </c>
      <c r="C70" s="50" t="str">
        <f t="shared" si="16"/>
        <v>`</v>
      </c>
      <c r="D70" s="50">
        <f t="shared" si="16"/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2">
        <v>0</v>
      </c>
      <c r="K70" s="32">
        <v>0</v>
      </c>
      <c r="L70" s="14">
        <f t="shared" si="1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>
      <c r="A71" s="5">
        <f t="shared" si="14"/>
        <v>14</v>
      </c>
      <c r="B71" s="50" t="str">
        <f t="shared" si="16"/>
        <v>----</v>
      </c>
      <c r="C71" s="50">
        <f t="shared" si="16"/>
        <v>0</v>
      </c>
      <c r="D71" s="50">
        <f t="shared" si="16"/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2">
        <v>0</v>
      </c>
      <c r="K71" s="32">
        <v>0</v>
      </c>
      <c r="L71" s="14">
        <f t="shared" si="1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>
      <c r="A72" s="5">
        <f t="shared" si="14"/>
        <v>15</v>
      </c>
      <c r="B72" s="50" t="str">
        <f t="shared" si="16"/>
        <v>----</v>
      </c>
      <c r="C72" s="50">
        <f t="shared" si="16"/>
        <v>0</v>
      </c>
      <c r="D72" s="50">
        <f t="shared" si="16"/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2">
        <v>0</v>
      </c>
      <c r="K72" s="32">
        <v>0</v>
      </c>
      <c r="L72" s="14">
        <f t="shared" si="15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>
      <c r="A73" s="5">
        <f t="shared" si="14"/>
        <v>16</v>
      </c>
      <c r="B73" s="50" t="str">
        <f t="shared" si="16"/>
        <v>----</v>
      </c>
      <c r="C73" s="50">
        <f t="shared" si="16"/>
        <v>0</v>
      </c>
      <c r="D73" s="50">
        <f t="shared" si="16"/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2">
        <v>0</v>
      </c>
      <c r="K73" s="32">
        <v>0</v>
      </c>
      <c r="L73" s="14">
        <f t="shared" si="1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>
      <c r="A74" s="5">
        <f t="shared" si="14"/>
        <v>17</v>
      </c>
      <c r="B74" s="50" t="str">
        <f t="shared" si="16"/>
        <v>----</v>
      </c>
      <c r="C74" s="50">
        <f t="shared" si="16"/>
        <v>0</v>
      </c>
      <c r="D74" s="50">
        <f t="shared" si="16"/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2">
        <v>0</v>
      </c>
      <c r="K74" s="32">
        <v>0</v>
      </c>
      <c r="L74" s="14">
        <f t="shared" si="1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>
      <c r="A75" s="5">
        <f t="shared" si="14"/>
        <v>18</v>
      </c>
      <c r="B75" s="50" t="str">
        <f t="shared" si="16"/>
        <v>----</v>
      </c>
      <c r="C75" s="50">
        <f t="shared" si="16"/>
        <v>0</v>
      </c>
      <c r="D75" s="50">
        <f t="shared" si="16"/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2">
        <v>0</v>
      </c>
      <c r="K75" s="32">
        <v>0</v>
      </c>
      <c r="L75" s="14">
        <f t="shared" si="1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>
      <c r="A76" s="5">
        <v>19</v>
      </c>
      <c r="B76" s="50" t="str">
        <f t="shared" si="16"/>
        <v>----</v>
      </c>
      <c r="C76" s="50">
        <f t="shared" si="16"/>
        <v>0</v>
      </c>
      <c r="D76" s="50">
        <f t="shared" si="16"/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2">
        <v>0</v>
      </c>
      <c r="K76" s="32">
        <v>0</v>
      </c>
      <c r="L76" s="14">
        <f t="shared" si="1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>
      <c r="A77" s="5">
        <v>20</v>
      </c>
      <c r="B77" s="50" t="str">
        <f t="shared" si="16"/>
        <v>----</v>
      </c>
      <c r="C77" s="50">
        <f t="shared" si="16"/>
        <v>0</v>
      </c>
      <c r="D77" s="50">
        <f t="shared" si="16"/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2">
        <v>0</v>
      </c>
      <c r="K77" s="32">
        <v>0</v>
      </c>
      <c r="L77" s="14">
        <f t="shared" si="15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>
      <c r="A78" s="5">
        <v>21</v>
      </c>
      <c r="B78" s="50" t="str">
        <f t="shared" si="16"/>
        <v>----</v>
      </c>
      <c r="C78" s="50">
        <f t="shared" si="16"/>
        <v>0</v>
      </c>
      <c r="D78" s="50">
        <f t="shared" si="16"/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2">
        <v>0</v>
      </c>
      <c r="K78" s="32">
        <v>0</v>
      </c>
      <c r="L78" s="14">
        <f t="shared" si="15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>
      <c r="A79" s="5">
        <v>22</v>
      </c>
      <c r="B79" s="50" t="str">
        <f t="shared" si="16"/>
        <v>----</v>
      </c>
      <c r="C79" s="50">
        <f t="shared" si="16"/>
        <v>0</v>
      </c>
      <c r="D79" s="50">
        <f t="shared" si="16"/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32">
        <v>0</v>
      </c>
      <c r="K79" s="32">
        <v>0</v>
      </c>
      <c r="L79" s="14">
        <f t="shared" si="15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>
      <c r="A80" s="5">
        <v>23</v>
      </c>
      <c r="B80" s="50" t="str">
        <f t="shared" ref="B80:D82" si="17">+B42</f>
        <v>----</v>
      </c>
      <c r="C80" s="50">
        <f t="shared" si="17"/>
        <v>0</v>
      </c>
      <c r="D80" s="50">
        <f t="shared" si="17"/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32">
        <v>0</v>
      </c>
      <c r="K80" s="32">
        <v>0</v>
      </c>
      <c r="L80" s="14">
        <f t="shared" si="15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>
      <c r="A81" s="5">
        <v>24</v>
      </c>
      <c r="B81" s="50" t="str">
        <f t="shared" si="17"/>
        <v>----</v>
      </c>
      <c r="C81" s="50">
        <f t="shared" si="17"/>
        <v>0</v>
      </c>
      <c r="D81" s="50">
        <f t="shared" si="17"/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32">
        <v>0</v>
      </c>
      <c r="K81" s="32">
        <v>0</v>
      </c>
      <c r="L81" s="14">
        <f t="shared" si="15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>
      <c r="A82" s="5">
        <v>25</v>
      </c>
      <c r="B82" s="50" t="str">
        <f t="shared" si="17"/>
        <v>----</v>
      </c>
      <c r="C82" s="50">
        <f t="shared" si="17"/>
        <v>0</v>
      </c>
      <c r="D82" s="50">
        <f t="shared" si="17"/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32">
        <v>0</v>
      </c>
      <c r="K82" s="32">
        <v>0</v>
      </c>
      <c r="L82" s="14">
        <f t="shared" si="15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>
      <c r="A83" s="13"/>
      <c r="B83" s="13"/>
      <c r="C83" s="13"/>
      <c r="D83" s="10" t="s">
        <v>57</v>
      </c>
      <c r="E83" s="9">
        <f t="shared" ref="E83:L83" si="18">SUM(E58:E82)</f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>
      <c r="A84" s="3" t="s">
        <v>56</v>
      </c>
      <c r="B84" s="3" t="s">
        <v>76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66">
      <c r="A85" s="3" t="s">
        <v>61</v>
      </c>
      <c r="B85" s="3" t="s">
        <v>77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66">
      <c r="A86" s="3" t="s">
        <v>48</v>
      </c>
      <c r="B86" s="3" t="s">
        <v>78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66">
      <c r="A87" s="3" t="s">
        <v>58</v>
      </c>
      <c r="B87" s="3" t="s">
        <v>79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66">
      <c r="A88" s="3" t="s">
        <v>62</v>
      </c>
      <c r="B88" s="3" t="s">
        <v>80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66">
      <c r="A89" s="3" t="s">
        <v>63</v>
      </c>
      <c r="B89" s="3" t="s">
        <v>81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6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6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6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6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6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6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6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</sheetData>
  <mergeCells count="1">
    <mergeCell ref="I16:J17"/>
  </mergeCells>
  <printOptions horizontalCentered="1"/>
  <pageMargins left="0.2" right="0.2" top="1" bottom="0.25" header="0.3" footer="0.3"/>
  <pageSetup paperSize="5" scale="78" fitToHeight="0" orientation="landscape" r:id="rId1"/>
  <headerFooter>
    <oddHeader>&amp;C&amp;"Times New Roman,Bold"&amp;14Goverment of Guam
Agency Staffing Pattern
Fiscal Year 2025
&amp;R&amp;"Times New Roman,Bold"[BBMR SP-1]</oddHeader>
  </headerFooter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CA34375536479DD1CC6C6B162D5A" ma:contentTypeVersion="15" ma:contentTypeDescription="Create a new document." ma:contentTypeScope="" ma:versionID="583bf075ce6d7fbb674cc785b8a45bd6">
  <xsd:schema xmlns:xsd="http://www.w3.org/2001/XMLSchema" xmlns:xs="http://www.w3.org/2001/XMLSchema" xmlns:p="http://schemas.microsoft.com/office/2006/metadata/properties" xmlns:ns2="6b0ca40c-d2d7-4564-897b-9de02fcfdb60" xmlns:ns3="d48a25e5-bdef-44c5-ab56-7a43017e35b7" targetNamespace="http://schemas.microsoft.com/office/2006/metadata/properties" ma:root="true" ma:fieldsID="2e2724b879a05fcd591c012b2e350dc9" ns2:_="" ns3:_="">
    <xsd:import namespace="6b0ca40c-d2d7-4564-897b-9de02fcfdb60"/>
    <xsd:import namespace="d48a25e5-bdef-44c5-ab56-7a43017e35b7"/>
    <xsd:element name="properties">
      <xsd:complexType>
        <xsd:sequence>
          <xsd:element name="documentManagement">
            <xsd:complexType>
              <xsd:all>
                <xsd:element ref="ns2:Fiscal_x0020_Year" minOccurs="0"/>
                <xsd:element ref="ns2:Budget_x0020_Doc_x0020_Type" minOccurs="0"/>
                <xsd:element ref="ns2:Agency_x0020_Name" minOccurs="0"/>
                <xsd:element ref="ns2:Viewing_x0020_Filter" minOccurs="0"/>
                <xsd:element ref="ns2:Agency_x0020_Name_x003a_Agency_x0020_Name" minOccurs="0"/>
                <xsd:element ref="ns3:SharedWithUsers" minOccurs="0"/>
                <xsd:element ref="ns3:SharedWithDetails" minOccurs="0"/>
                <xsd:element ref="ns3:SharingHintHash" minOccurs="0"/>
                <xsd:element ref="ns2:_x0066_oq0" minOccurs="0"/>
                <xsd:element ref="ns2:Agency_x0020_Category" minOccurs="0"/>
                <xsd:element ref="ns2:Branch_x002f_Component" minOccurs="0"/>
                <xsd:element ref="ns2: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a40c-d2d7-4564-897b-9de02fcfdb60" elementFormDefault="qualified">
    <xsd:import namespace="http://schemas.microsoft.com/office/2006/documentManagement/types"/>
    <xsd:import namespace="http://schemas.microsoft.com/office/infopath/2007/PartnerControls"/>
    <xsd:element name="Fiscal_x0020_Year" ma:index="8" nillable="true" ma:displayName="Fiscal Year" ma:format="Dropdown" ma:indexed="true" ma:internalName="Fiscal_x0020_Year">
      <xsd:simpleType>
        <xsd:restriction base="dms:Choice"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Budget_x0020_Doc_x0020_Type" ma:index="9" nillable="true" ma:displayName="Budget Doc Type" ma:format="Dropdown" ma:internalName="Budget_x0020_Doc_x0020_Type">
      <xsd:simpleType>
        <xsd:union memberTypes="dms:Text">
          <xsd:simpleType>
            <xsd:restriction base="dms:Choice">
              <xsd:enumeration value="--"/>
              <xsd:enumeration value="1 - BDC-1 FORM (Budget Document Checklist)"/>
              <xsd:enumeration value="2 - ABC FORM (Agency Budget Certification)"/>
              <xsd:enumeration value="3 - AN-N1 FORM (Agency Narrative)"/>
              <xsd:enumeration value="4 - DP-1 FORM (Decision Package)"/>
              <xsd:enumeration value="5.1 - BD-1 FORM (Budget Digest)"/>
              <xsd:enumeration value="5.2 - TA-1 FORM (Off-Island Travel) (Schedule A)"/>
              <xsd:enumeration value="5.3 - 96A FORM (Schedules B ~ F for Operations)"/>
              <xsd:enumeration value="6.1 - SP-1 FORM (CURRENT Staffing Pattern)"/>
              <xsd:enumeration value="6.2 - SP-1 FORM (PROPOSED Staffing Pattern)"/>
              <xsd:enumeration value="7 - FP-1 FORM (Federal Program Inventory)"/>
              <xsd:enumeration value="8 - EL-1 FORM (Equipment Listing)"/>
              <xsd:enumeration value="9 - PYO-1 (Prior Year Obligations)"/>
              <xsd:enumeration value="Appendix A - Functional Chart"/>
              <xsd:enumeration value="Appendix A - Organizational Chart"/>
              <xsd:enumeration value="Other"/>
            </xsd:restriction>
          </xsd:simpleType>
        </xsd:union>
      </xsd:simpleType>
    </xsd:element>
    <xsd:element name="Agency_x0020_Name" ma:index="10" nillable="true" ma:displayName="Agency Name" ma:list="{8df9cac2-7082-4747-850d-24ff98833d34}" ma:internalName="Agency_x0020_Name" ma:readOnly="false" ma:showField="Title">
      <xsd:simpleType>
        <xsd:restriction base="dms:Lookup"/>
      </xsd:simpleType>
    </xsd:element>
    <xsd:element name="Viewing_x0020_Filter" ma:index="11" nillable="true" ma:displayName="Viewing Filter" ma:default="private" ma:format="Dropdown" ma:internalName="Viewing_x0020_Filter">
      <xsd:simpleType>
        <xsd:restriction base="dms:Choice">
          <xsd:enumeration value="approved"/>
          <xsd:enumeration value="private"/>
        </xsd:restriction>
      </xsd:simpleType>
    </xsd:element>
    <xsd:element name="Agency_x0020_Name_x003a_Agency_x0020_Name" ma:index="12" nillable="true" ma:displayName="Agency Name:Agency Name" ma:list="{8df9cac2-7082-4747-850d-24ff98833d34}" ma:internalName="Agency_x0020_Name_x003a_Agency_x0020_Name" ma:readOnly="true" ma:showField="Title" ma:web="d48a25e5-bdef-44c5-ab56-7a43017e35b7">
      <xsd:simpleType>
        <xsd:restriction base="dms:Lookup"/>
      </xsd:simpleType>
    </xsd:element>
    <xsd:element name="_x0066_oq0" ma:index="16" nillable="true" ma:displayName="Text" ma:internalName="_x0066_oq0">
      <xsd:simpleType>
        <xsd:restriction base="dms:Text"/>
      </xsd:simpleType>
    </xsd:element>
    <xsd:element name="Agency_x0020_Category" ma:index="17" nillable="true" ma:displayName="Agency Category" ma:format="Dropdown" ma:internalName="Agency_x0020_Category">
      <xsd:simpleType>
        <xsd:union memberTypes="dms:Text">
          <xsd:simpleType>
            <xsd:restriction base="dms:Choice">
              <xsd:enumeration value="General Government"/>
              <xsd:enumeration value="Protection of Life and Property"/>
              <xsd:enumeration value="Public Health"/>
              <xsd:enumeration value="Recreation"/>
              <xsd:enumeration value="Individual and Collective Rights"/>
              <xsd:enumeration value="Public Education"/>
              <xsd:enumeration value="Economic Development"/>
            </xsd:restriction>
          </xsd:simpleType>
        </xsd:union>
      </xsd:simpleType>
    </xsd:element>
    <xsd:element name="Branch_x002f_Component" ma:index="18" nillable="true" ma:displayName="Branch/Component" ma:format="Dropdown" ma:internalName="Branch_x002f_Component">
      <xsd:simpleType>
        <xsd:restriction base="dms:Choice">
          <xsd:enumeration value="EXECUTIVE"/>
          <xsd:enumeration value="MISCELLANEOUS"/>
          <xsd:enumeration value="AUTONOMOUS &amp; SEMI-AUTONOMOUS DEPTS. / AGENCIES"/>
          <xsd:enumeration value="JUDICIARY"/>
        </xsd:restriction>
      </xsd:simpleType>
    </xsd:element>
    <xsd:element name="Division" ma:index="19" nillable="true" ma:displayName="Division" ma:default="Main" ma:format="Dropdown" ma:internalName="Division">
      <xsd:simpleType>
        <xsd:union memberTypes="dms:Text">
          <xsd:simpleType>
            <xsd:restriction base="dms:Choice">
              <xsd:enumeration value="Ma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25e5-bdef-44c5-ab56-7a43017e35b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6b0ca40c-d2d7-4564-897b-9de02fcfdb60">2017</Fiscal_x0020_Year>
    <Branch_x002f_Component xmlns="6b0ca40c-d2d7-4564-897b-9de02fcfdb60" xsi:nil="true"/>
    <Viewing_x0020_Filter xmlns="6b0ca40c-d2d7-4564-897b-9de02fcfdb60">private</Viewing_x0020_Filter>
    <_x0066_oq0 xmlns="6b0ca40c-d2d7-4564-897b-9de02fcfdb60" xsi:nil="true"/>
    <Budget_x0020_Doc_x0020_Type xmlns="6b0ca40c-d2d7-4564-897b-9de02fcfdb60">0 Complete Budget</Budget_x0020_Doc_x0020_Type>
    <Division xmlns="6b0ca40c-d2d7-4564-897b-9de02fcfdb60">Main</Division>
    <Agency_x0020_Name xmlns="6b0ca40c-d2d7-4564-897b-9de02fcfdb60">43</Agency_x0020_Name>
    <Agency_x0020_Category xmlns="6b0ca40c-d2d7-4564-897b-9de02fcfdb60" xsi:nil="true"/>
  </documentManagement>
</p:properties>
</file>

<file path=customXml/itemProps1.xml><?xml version="1.0" encoding="utf-8"?>
<ds:datastoreItem xmlns:ds="http://schemas.openxmlformats.org/officeDocument/2006/customXml" ds:itemID="{AD2C2922-D8AA-4BAD-8412-840ECAC8E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372CD-AFDB-406F-9264-A97A19FB7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a40c-d2d7-4564-897b-9de02fcfdb60"/>
    <ds:schemaRef ds:uri="d48a25e5-bdef-44c5-ab56-7a43017e3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C8A5FB-C3AC-4BCA-A2CA-560F6BA0F4C9}">
  <ds:schemaRefs>
    <ds:schemaRef ds:uri="http://purl.org/dc/elements/1.1/"/>
    <ds:schemaRef ds:uri="http://schemas.microsoft.com/office/2006/documentManagement/types"/>
    <ds:schemaRef ds:uri="http://www.w3.org/XML/1998/namespace"/>
    <ds:schemaRef ds:uri="6b0ca40c-d2d7-4564-897b-9de02fcfdb6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48a25e5-bdef-44c5-ab56-7a43017e35b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GSC </vt:lpstr>
      <vt:lpstr>L&amp;W CONSERVATION</vt:lpstr>
      <vt:lpstr>GCO-FPO</vt:lpstr>
      <vt:lpstr>DHAPP</vt:lpstr>
      <vt:lpstr>CDLO</vt:lpstr>
      <vt:lpstr>INFRSTRC POLICY</vt:lpstr>
      <vt:lpstr>BROADBAND</vt:lpstr>
      <vt:lpstr>AFFORDABLE CONNECTIVITY</vt:lpstr>
    </vt:vector>
  </TitlesOfParts>
  <Company>Gov Guam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the Governor (GOV)</dc:title>
  <dc:creator>Gov Guam</dc:creator>
  <cp:lastModifiedBy>DebraJean Cruz</cp:lastModifiedBy>
  <cp:revision/>
  <cp:lastPrinted>2023-01-11T00:20:44Z</cp:lastPrinted>
  <dcterms:created xsi:type="dcterms:W3CDTF">2000-07-08T01:37:33Z</dcterms:created>
  <dcterms:modified xsi:type="dcterms:W3CDTF">2025-10-01T03:21:04Z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0x010100BD8ACA34375536479DD1CC6C6B162D5A</vt:lpwstr>
  </property>
</Properties>
</file>